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nfile01\DITC\CC2016\PRESUPUESTOS DE INV\INFORMACION PARA INVESTIGADORES\"/>
    </mc:Choice>
  </mc:AlternateContent>
  <bookViews>
    <workbookView xWindow="0" yWindow="0" windowWidth="19440" windowHeight="7755" tabRatio="794" activeTab="1"/>
  </bookViews>
  <sheets>
    <sheet name="FORMULARIO VISITAS DEL EXTERIOR" sheetId="1" r:id="rId1"/>
    <sheet name="FORMULARIO VIAJES " sheetId="5" r:id="rId2"/>
    <sheet name="HOSPEDAJE EN QUITO" sheetId="2" r:id="rId3"/>
    <sheet name="TRANSPORTE" sheetId="3" r:id="rId4"/>
    <sheet name="VIÁTICOS" sheetId="4" r:id="rId5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5" l="1"/>
  <c r="D33" i="5"/>
  <c r="D30" i="5"/>
  <c r="D25" i="5"/>
  <c r="D20" i="5"/>
  <c r="D15" i="5"/>
  <c r="D12" i="5"/>
  <c r="D30" i="1"/>
  <c r="D26" i="1"/>
  <c r="D23" i="1"/>
  <c r="D13" i="1"/>
  <c r="D18" i="1"/>
  <c r="D38" i="5" l="1"/>
  <c r="D31" i="1"/>
  <c r="G17" i="2"/>
  <c r="H17" i="2" s="1"/>
  <c r="F17" i="2"/>
  <c r="E17" i="2"/>
  <c r="G16" i="2"/>
  <c r="H16" i="2" s="1"/>
  <c r="F16" i="2"/>
  <c r="E16" i="2"/>
  <c r="F15" i="2"/>
  <c r="E15" i="2"/>
  <c r="F14" i="2"/>
  <c r="E14" i="2"/>
  <c r="H14" i="2" s="1"/>
  <c r="F13" i="2"/>
  <c r="E13" i="2"/>
  <c r="H13" i="2" s="1"/>
  <c r="F12" i="2"/>
  <c r="E12" i="2"/>
  <c r="H12" i="2" s="1"/>
  <c r="F11" i="2"/>
  <c r="H11" i="2" s="1"/>
  <c r="E11" i="2"/>
  <c r="F10" i="2"/>
  <c r="E10" i="2"/>
  <c r="H10" i="2" s="1"/>
  <c r="F9" i="2"/>
  <c r="E9" i="2"/>
  <c r="F8" i="2"/>
  <c r="E8" i="2"/>
  <c r="H8" i="2" s="1"/>
  <c r="F7" i="2"/>
  <c r="E7" i="2"/>
  <c r="F6" i="2"/>
  <c r="E6" i="2"/>
  <c r="H6" i="2" s="1"/>
  <c r="F5" i="2"/>
  <c r="E5" i="2"/>
  <c r="H5" i="2" s="1"/>
  <c r="F4" i="2"/>
  <c r="H4" i="2" s="1"/>
  <c r="E4" i="2"/>
  <c r="F3" i="2"/>
  <c r="E3" i="2"/>
  <c r="H15" i="2" l="1"/>
  <c r="H3" i="2"/>
  <c r="H7" i="2"/>
  <c r="H9" i="2"/>
</calcChain>
</file>

<file path=xl/comments1.xml><?xml version="1.0" encoding="utf-8"?>
<comments xmlns="http://schemas.openxmlformats.org/spreadsheetml/2006/main">
  <authors>
    <author>Sofía Arroyo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Según tabla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Adjuntar cotización 
</t>
        </r>
      </text>
    </comment>
  </commentList>
</comments>
</file>

<file path=xl/comments2.xml><?xml version="1.0" encoding="utf-8"?>
<comments xmlns="http://schemas.openxmlformats.org/spreadsheetml/2006/main">
  <authors>
    <author>Sofía Arroyo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 xml:space="preserve">Cheque de fondo o pago desde Adquisiciones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 xml:space="preserve">Adjuntar cotización 
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Según tabla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 xml:space="preserve">Adjuntar cotización 
</t>
        </r>
      </text>
    </comment>
  </commentList>
</comments>
</file>

<file path=xl/comments3.xml><?xml version="1.0" encoding="utf-8"?>
<comments xmlns="http://schemas.openxmlformats.org/spreadsheetml/2006/main">
  <authors>
    <author>Erika Espinoza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Erika Espinoza:</t>
        </r>
        <r>
          <rPr>
            <sz val="9"/>
            <color indexed="81"/>
            <rFont val="Tahoma"/>
            <family val="2"/>
          </rPr>
          <t xml:space="preserve">
Valor del desayuno : $13,42 incluido impuestos y recargos.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Erika Espinoza:</t>
        </r>
        <r>
          <rPr>
            <sz val="9"/>
            <color indexed="81"/>
            <rFont val="Tahoma"/>
            <family val="2"/>
          </rPr>
          <t xml:space="preserve">
2 Tarifa municipal
1 Seguro Hotelero</t>
        </r>
      </text>
    </comment>
  </commentList>
</comments>
</file>

<file path=xl/sharedStrings.xml><?xml version="1.0" encoding="utf-8"?>
<sst xmlns="http://schemas.openxmlformats.org/spreadsheetml/2006/main" count="253" uniqueCount="121">
  <si>
    <t>Nombre del proyecto:</t>
  </si>
  <si>
    <t>Número de visitantes:</t>
  </si>
  <si>
    <t>Fecha de solicitud:</t>
  </si>
  <si>
    <t>Fecha de llegada:</t>
  </si>
  <si>
    <t>Lugar donde inicia el viaje:</t>
  </si>
  <si>
    <t>Lugar de retorno:</t>
  </si>
  <si>
    <t>HOSPEDAJE</t>
  </si>
  <si>
    <t>Fecha check in:</t>
  </si>
  <si>
    <t>Número de noches:</t>
  </si>
  <si>
    <t>Fecha check out:</t>
  </si>
  <si>
    <t>Hotel cotizado:</t>
  </si>
  <si>
    <t>Valor por noche:</t>
  </si>
  <si>
    <t xml:space="preserve">TRANSFER </t>
  </si>
  <si>
    <t>Nombre del o los visitantes:</t>
  </si>
  <si>
    <t>Decano de la Facultad /
Director de Departamento</t>
  </si>
  <si>
    <t>Nombre del solicitante:</t>
  </si>
  <si>
    <t>Fecha de retorno:</t>
  </si>
  <si>
    <t xml:space="preserve">Valor cotizado: </t>
  </si>
  <si>
    <t xml:space="preserve">*Las autorizaciones de pasajes se deberán enviar con mínimo 3 días hábiles antes del viaje. </t>
  </si>
  <si>
    <t>FORMATO AUTORIZACIÓN VIAJES*</t>
  </si>
  <si>
    <t>Aerolínea:</t>
  </si>
  <si>
    <t>TARIFAS CORPORATIVAS DE HOTELES 2015</t>
  </si>
  <si>
    <t>COSTO POR HABITACIÓN</t>
  </si>
  <si>
    <t>INCLUYE DESAYUNO</t>
  </si>
  <si>
    <t>12% IVA</t>
  </si>
  <si>
    <t>TASA MUNICIPAL POR NOCHE</t>
  </si>
  <si>
    <t>TOTAL POR NOCHE</t>
  </si>
  <si>
    <t>PERSONA DE CONTACTO</t>
  </si>
  <si>
    <t>TELEFONO</t>
  </si>
  <si>
    <t>CORREO</t>
  </si>
  <si>
    <t>Standfor Suites Hotel</t>
  </si>
  <si>
    <t>SENCILLA</t>
  </si>
  <si>
    <t>SI</t>
  </si>
  <si>
    <t>PATRICIA REVELO</t>
  </si>
  <si>
    <t>022 275118</t>
  </si>
  <si>
    <t>stanfordsuiteshotel@hotmail.com</t>
  </si>
  <si>
    <t>DOBLE</t>
  </si>
  <si>
    <t>TRIPLE</t>
  </si>
  <si>
    <t>Hotel Finlandia</t>
  </si>
  <si>
    <t>RAQUEL GANGOTENA</t>
  </si>
  <si>
    <t>reservaciones@hotelfinlandia.com.ec</t>
  </si>
  <si>
    <t>Hotel Radisson</t>
  </si>
  <si>
    <t>NO</t>
  </si>
  <si>
    <t>ERICK PESANTEZ</t>
  </si>
  <si>
    <t>0995364966 - 2430600</t>
  </si>
  <si>
    <t>epesantez@hotelakros.com</t>
  </si>
  <si>
    <t>Holiday Inn Quito</t>
  </si>
  <si>
    <t>VERONICA MERA</t>
  </si>
  <si>
    <t>2997333 - 0983307117</t>
  </si>
  <si>
    <t>ventas2@hiequito.com.ec</t>
  </si>
  <si>
    <t>Hotel JW Marriott</t>
  </si>
  <si>
    <t>FERNANDA VILLACIS</t>
  </si>
  <si>
    <t>297-2000 ext 6051 0993002239</t>
  </si>
  <si>
    <t>fernanda.villacis@marriott.com</t>
  </si>
  <si>
    <t>Hotel Dann Calton</t>
  </si>
  <si>
    <t>ANA VELASCO</t>
  </si>
  <si>
    <t>397 2610</t>
  </si>
  <si>
    <t>avelasco@danncarltonquito.com</t>
  </si>
  <si>
    <t>10%
SERVICIO</t>
  </si>
  <si>
    <t>VIAJES AL EXTERIOR</t>
  </si>
  <si>
    <t>por día</t>
  </si>
  <si>
    <t>por viaje</t>
  </si>
  <si>
    <t xml:space="preserve">VIAJES PROVINCIALES </t>
  </si>
  <si>
    <t xml:space="preserve">Almuerzo </t>
  </si>
  <si>
    <t>Cena</t>
  </si>
  <si>
    <t xml:space="preserve">Movilización </t>
  </si>
  <si>
    <t>En Pichincha</t>
  </si>
  <si>
    <t>Provincia</t>
  </si>
  <si>
    <t xml:space="preserve">Provincia 1 día </t>
  </si>
  <si>
    <t>más de un día con hospedaje</t>
  </si>
  <si>
    <t xml:space="preserve">por día </t>
  </si>
  <si>
    <t>por día sin hospedaje</t>
  </si>
  <si>
    <t>Aereopuerto - hotel / UDLA - Aereopuerto</t>
  </si>
  <si>
    <t>1 persona</t>
  </si>
  <si>
    <t>Visitas del extranjero o provincia</t>
  </si>
  <si>
    <t xml:space="preserve">Viajes del funcionario al extranjero o provincia </t>
  </si>
  <si>
    <t>UDLA / domicilio  - aereopuerto - UDLA / domicilio</t>
  </si>
  <si>
    <t xml:space="preserve">3 a 7 más personas </t>
  </si>
  <si>
    <t>TRANSPORTE</t>
  </si>
  <si>
    <t xml:space="preserve">Número de personas: </t>
  </si>
  <si>
    <t>FORMATO AUTORIZACIÓN VISITAS*</t>
  </si>
  <si>
    <t xml:space="preserve">ALIMENTACIÓN </t>
  </si>
  <si>
    <t xml:space="preserve">Desayuno </t>
  </si>
  <si>
    <t xml:space="preserve">Número de días: </t>
  </si>
  <si>
    <t>TOTAL</t>
  </si>
  <si>
    <t>MICELÁNEOS</t>
  </si>
  <si>
    <t xml:space="preserve">Desayuno (diario) </t>
  </si>
  <si>
    <t>Almuerzo (diario)</t>
  </si>
  <si>
    <t xml:space="preserve">Cena (diario) </t>
  </si>
  <si>
    <t>Movilización interna:</t>
  </si>
  <si>
    <t xml:space="preserve">Especificar otros: </t>
  </si>
  <si>
    <t>Otros (aproximado):</t>
  </si>
  <si>
    <t>DETALLE</t>
  </si>
  <si>
    <t xml:space="preserve">Centro de costos: </t>
  </si>
  <si>
    <t xml:space="preserve">Autofinanciado: SI/NO </t>
  </si>
  <si>
    <t xml:space="preserve">Áreas académicas deben venir con autorización previa de Vicerectorado
Áreas admisnistrativas deben venir con autorización previa de la Dirección General. </t>
  </si>
  <si>
    <t>Incluye desayuno (SI/NO)</t>
  </si>
  <si>
    <t>TRANSFER</t>
  </si>
  <si>
    <t>Valor aprobado 2016</t>
  </si>
  <si>
    <t xml:space="preserve">Procedimiento: </t>
  </si>
  <si>
    <t>TOTAL:</t>
  </si>
  <si>
    <t>Retorno:</t>
  </si>
  <si>
    <t>Llegada:</t>
  </si>
  <si>
    <t xml:space="preserve">POLÍTICAS </t>
  </si>
  <si>
    <t xml:space="preserve">Enviar el siguiente formato a Sofía Arroyo (sofia.arroyo@udla.edu.ec), mínimo 24 horas antes del vuelo. </t>
  </si>
  <si>
    <t>por viaje incluye transfer</t>
  </si>
  <si>
    <t>VISITAS</t>
  </si>
  <si>
    <t xml:space="preserve">La universidad cubre unicamente la movilización de Hotel - UDLA - Hotel. </t>
  </si>
  <si>
    <t>Aproximado de cada carrera.  
Depende del lugar del hospedaje</t>
  </si>
  <si>
    <t>OBSERVACIONES</t>
  </si>
  <si>
    <t>Enviar el siguiente formato a Sofía Arroyo (sofia.arroyo@udla.edu.ec), mínimo 24 horas. 
Se debe tomar en cuenta las políticas en el reglamento de movilización.</t>
  </si>
  <si>
    <t>PASAJES*</t>
  </si>
  <si>
    <t>Incluye impuestos (SI/NO)</t>
  </si>
  <si>
    <t>Descripción
Justificación de la visita:</t>
  </si>
  <si>
    <t>Director o Coordinador Carrera / Jefe de Departamento</t>
  </si>
  <si>
    <t>por día (en el caso que el hotel no incluya)</t>
  </si>
  <si>
    <t xml:space="preserve">Solicitar al ejecutivo de Adquisiones los convenios de hoteles que se trabajan. </t>
  </si>
  <si>
    <t>INSCRIPCIÓN</t>
  </si>
  <si>
    <t xml:space="preserve">Forma de pago: </t>
  </si>
  <si>
    <t>Valor por persona (dólares):</t>
  </si>
  <si>
    <t xml:space="preserve">Aproximado de cada carrera.  
Depende del lugar del hospedaje.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</si>
</sst>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.00_);[Red]\(&quot;$&quot;\ #,##0.00\)"/>
    <numFmt numFmtId="165" formatCode="_(&quot;$&quot;\ * #,##0.00_);_(&quot;$&quot;\ * \(#,##0.00\);_(&quot;$&quot;\ * &quot;-&quot;??_);_(@_)"/>
    <numFmt numFmtId="166" formatCode="&quot;$&quot;\ #,##0.00"/>
  </numFmts>
  <fonts count="23" x14ac:knownFonts="1">
    <font>
      <sz val="11"/>
      <color theme="1"/>
      <name val="Calibri"/>
      <family val="2"/>
      <scheme val="minor"/>
    </font>
    <font>
      <sz val="9"/>
      <color rgb="FF404040"/>
      <name val="Arial"/>
      <family val="2"/>
    </font>
    <font>
      <b/>
      <sz val="9"/>
      <color rgb="FF404040"/>
      <name val="Arial"/>
      <family val="2"/>
    </font>
    <font>
      <b/>
      <sz val="11"/>
      <color rgb="FF404040"/>
      <name val="Arial"/>
      <family val="2"/>
    </font>
    <font>
      <b/>
      <sz val="12"/>
      <color rgb="FF40404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rgb="FF404040"/>
      <name val="Arial"/>
      <family val="2"/>
    </font>
    <font>
      <b/>
      <sz val="14"/>
      <color rgb="FF40404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46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66" fontId="9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 vertical="center"/>
    </xf>
    <xf numFmtId="164" fontId="15" fillId="0" borderId="1" xfId="0" applyNumberFormat="1" applyFont="1" applyBorder="1" applyAlignment="1">
      <alignment horizontal="right" wrapText="1"/>
    </xf>
    <xf numFmtId="0" fontId="15" fillId="0" borderId="13" xfId="0" applyFont="1" applyFill="1" applyBorder="1" applyAlignment="1">
      <alignment horizontal="left" vertical="center"/>
    </xf>
    <xf numFmtId="164" fontId="15" fillId="0" borderId="13" xfId="0" applyNumberFormat="1" applyFont="1" applyFill="1" applyBorder="1" applyAlignment="1">
      <alignment horizontal="right" wrapText="1"/>
    </xf>
    <xf numFmtId="166" fontId="9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166" fontId="9" fillId="0" borderId="17" xfId="0" applyNumberFormat="1" applyFont="1" applyBorder="1" applyAlignment="1">
      <alignment horizontal="right"/>
    </xf>
    <xf numFmtId="0" fontId="9" fillId="0" borderId="13" xfId="0" applyFont="1" applyBorder="1" applyAlignment="1">
      <alignment horizontal="left" vertical="center"/>
    </xf>
    <xf numFmtId="166" fontId="9" fillId="0" borderId="13" xfId="0" applyNumberFormat="1" applyFont="1" applyBorder="1" applyAlignment="1">
      <alignment horizontal="right"/>
    </xf>
    <xf numFmtId="0" fontId="15" fillId="0" borderId="13" xfId="0" applyFont="1" applyBorder="1" applyAlignment="1">
      <alignment horizontal="left" vertical="center"/>
    </xf>
    <xf numFmtId="164" fontId="15" fillId="0" borderId="17" xfId="0" applyNumberFormat="1" applyFont="1" applyBorder="1" applyAlignment="1">
      <alignment horizontal="right" wrapText="1"/>
    </xf>
    <xf numFmtId="164" fontId="15" fillId="0" borderId="13" xfId="0" applyNumberFormat="1" applyFont="1" applyBorder="1" applyAlignment="1">
      <alignment horizontal="right" wrapText="1"/>
    </xf>
    <xf numFmtId="0" fontId="15" fillId="0" borderId="17" xfId="0" applyFont="1" applyFill="1" applyBorder="1" applyAlignment="1">
      <alignment horizontal="left" vertical="center"/>
    </xf>
    <xf numFmtId="164" fontId="15" fillId="0" borderId="17" xfId="0" applyNumberFormat="1" applyFont="1" applyFill="1" applyBorder="1" applyAlignment="1">
      <alignment horizontal="right" wrapText="1"/>
    </xf>
    <xf numFmtId="166" fontId="9" fillId="0" borderId="17" xfId="0" applyNumberFormat="1" applyFont="1" applyFill="1" applyBorder="1" applyAlignment="1">
      <alignment horizontal="right"/>
    </xf>
    <xf numFmtId="166" fontId="9" fillId="4" borderId="17" xfId="0" applyNumberFormat="1" applyFont="1" applyFill="1" applyBorder="1" applyAlignment="1">
      <alignment horizontal="right"/>
    </xf>
    <xf numFmtId="166" fontId="9" fillId="4" borderId="1" xfId="0" applyNumberFormat="1" applyFont="1" applyFill="1" applyBorder="1" applyAlignment="1">
      <alignment horizontal="right"/>
    </xf>
    <xf numFmtId="166" fontId="9" fillId="4" borderId="13" xfId="0" applyNumberFormat="1" applyFont="1" applyFill="1" applyBorder="1" applyAlignment="1">
      <alignment horizontal="right"/>
    </xf>
    <xf numFmtId="0" fontId="10" fillId="4" borderId="10" xfId="0" applyFont="1" applyFill="1" applyBorder="1" applyAlignment="1">
      <alignment horizontal="center" vertical="center" wrapText="1"/>
    </xf>
    <xf numFmtId="165" fontId="0" fillId="0" borderId="1" xfId="1" applyFont="1" applyBorder="1"/>
    <xf numFmtId="165" fontId="0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6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5" fontId="2" fillId="0" borderId="26" xfId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165" fontId="2" fillId="0" borderId="26" xfId="1" applyFont="1" applyBorder="1" applyAlignment="1">
      <alignment horizontal="left" vertical="center" wrapText="1" indent="1"/>
    </xf>
    <xf numFmtId="165" fontId="2" fillId="0" borderId="1" xfId="1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left" vertical="center" wrapText="1" indent="1"/>
    </xf>
    <xf numFmtId="0" fontId="0" fillId="0" borderId="10" xfId="0" applyBorder="1"/>
    <xf numFmtId="0" fontId="2" fillId="0" borderId="10" xfId="0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23" xfId="0" applyFont="1" applyFill="1" applyBorder="1" applyAlignment="1">
      <alignment horizontal="left" vertical="center" wrapText="1" indent="1"/>
    </xf>
    <xf numFmtId="165" fontId="2" fillId="0" borderId="24" xfId="1" applyFont="1" applyBorder="1" applyAlignment="1">
      <alignment horizontal="left" vertical="center" wrapText="1" indent="1"/>
    </xf>
    <xf numFmtId="0" fontId="0" fillId="0" borderId="1" xfId="0" applyBorder="1" applyAlignment="1">
      <alignment vertical="center"/>
    </xf>
    <xf numFmtId="165" fontId="0" fillId="0" borderId="1" xfId="1" applyFont="1" applyBorder="1" applyAlignment="1">
      <alignment vertical="center"/>
    </xf>
    <xf numFmtId="165" fontId="2" fillId="0" borderId="34" xfId="1" applyFont="1" applyBorder="1" applyAlignment="1">
      <alignment horizontal="left" vertical="center" wrapText="1" indent="1"/>
    </xf>
    <xf numFmtId="0" fontId="0" fillId="0" borderId="0" xfId="0" applyBorder="1"/>
    <xf numFmtId="0" fontId="2" fillId="2" borderId="2" xfId="0" applyFont="1" applyFill="1" applyBorder="1" applyAlignment="1">
      <alignment vertical="center" wrapText="1"/>
    </xf>
    <xf numFmtId="165" fontId="2" fillId="3" borderId="26" xfId="1" applyFont="1" applyFill="1" applyBorder="1" applyAlignment="1">
      <alignment vertical="center" wrapText="1"/>
    </xf>
    <xf numFmtId="165" fontId="2" fillId="3" borderId="26" xfId="1" applyFont="1" applyFill="1" applyBorder="1" applyAlignment="1">
      <alignment horizontal="left" vertical="center" wrapText="1" indent="1"/>
    </xf>
    <xf numFmtId="165" fontId="2" fillId="3" borderId="26" xfId="1" applyFont="1" applyFill="1" applyBorder="1" applyAlignment="1">
      <alignment horizontal="center" vertical="center" wrapText="1"/>
    </xf>
    <xf numFmtId="165" fontId="2" fillId="3" borderId="24" xfId="1" applyFont="1" applyFill="1" applyBorder="1" applyAlignment="1">
      <alignment horizontal="left" vertical="center" wrapText="1" indent="1"/>
    </xf>
    <xf numFmtId="165" fontId="2" fillId="3" borderId="26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right" vertical="center" wrapText="1" indent="4"/>
    </xf>
    <xf numFmtId="0" fontId="22" fillId="2" borderId="3" xfId="0" applyFont="1" applyFill="1" applyBorder="1" applyAlignment="1">
      <alignment horizontal="right" vertical="center" wrapText="1" indent="4"/>
    </xf>
    <xf numFmtId="0" fontId="22" fillId="2" borderId="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7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7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3" fillId="0" borderId="22" xfId="2" applyBorder="1" applyAlignment="1">
      <alignment horizontal="left" vertical="center"/>
    </xf>
    <xf numFmtId="0" fontId="13" fillId="0" borderId="14" xfId="2" applyBorder="1" applyAlignment="1">
      <alignment horizontal="left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right" vertical="center" wrapText="1"/>
    </xf>
    <xf numFmtId="0" fontId="13" fillId="0" borderId="18" xfId="2" applyBorder="1" applyAlignment="1">
      <alignment horizontal="left" vertical="center"/>
    </xf>
    <xf numFmtId="0" fontId="13" fillId="0" borderId="19" xfId="2" applyBorder="1" applyAlignment="1">
      <alignment horizontal="left" vertical="center"/>
    </xf>
    <xf numFmtId="0" fontId="17" fillId="0" borderId="20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1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14" fillId="0" borderId="18" xfId="2" applyFont="1" applyBorder="1" applyAlignment="1">
      <alignment horizontal="left" vertical="center" wrapText="1"/>
    </xf>
    <xf numFmtId="0" fontId="14" fillId="0" borderId="9" xfId="2" applyFont="1" applyBorder="1" applyAlignment="1">
      <alignment horizontal="left" vertical="center" wrapText="1"/>
    </xf>
    <xf numFmtId="0" fontId="14" fillId="0" borderId="19" xfId="2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13" fillId="0" borderId="9" xfId="2" applyBorder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4" fillId="0" borderId="18" xfId="2" applyFont="1" applyBorder="1" applyAlignment="1">
      <alignment horizontal="left" vertical="center"/>
    </xf>
    <xf numFmtId="0" fontId="14" fillId="0" borderId="9" xfId="2" applyFont="1" applyBorder="1" applyAlignment="1">
      <alignment horizontal="left" vertical="center"/>
    </xf>
    <xf numFmtId="0" fontId="14" fillId="0" borderId="19" xfId="2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9526</xdr:rowOff>
    </xdr:from>
    <xdr:to>
      <xdr:col>4</xdr:col>
      <xdr:colOff>0</xdr:colOff>
      <xdr:row>39</xdr:row>
      <xdr:rowOff>774442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248776"/>
          <a:ext cx="5762625" cy="76491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56</xdr:row>
      <xdr:rowOff>38100</xdr:rowOff>
    </xdr:from>
    <xdr:to>
      <xdr:col>3</xdr:col>
      <xdr:colOff>1362075</xdr:colOff>
      <xdr:row>56</xdr:row>
      <xdr:rowOff>662731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3744575"/>
          <a:ext cx="5743574" cy="6246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9526</xdr:rowOff>
    </xdr:from>
    <xdr:to>
      <xdr:col>3</xdr:col>
      <xdr:colOff>1143000</xdr:colOff>
      <xdr:row>46</xdr:row>
      <xdr:rowOff>1384042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20451"/>
          <a:ext cx="5791200" cy="137451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63</xdr:row>
      <xdr:rowOff>38100</xdr:rowOff>
    </xdr:from>
    <xdr:to>
      <xdr:col>3</xdr:col>
      <xdr:colOff>1152525</xdr:colOff>
      <xdr:row>63</xdr:row>
      <xdr:rowOff>1186606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6506825"/>
          <a:ext cx="5800724" cy="1148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hyperlink" Target="mailto:epesantez@hotelakros.com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mailto:reservaciones@hotelfinlandia.com.ec" TargetMode="External"/><Relationship Id="rId1" Type="http://schemas.openxmlformats.org/officeDocument/2006/relationships/hyperlink" Target="mailto:stanfordsuiteshotel@hotmail.com" TargetMode="External"/><Relationship Id="rId6" Type="http://schemas.openxmlformats.org/officeDocument/2006/relationships/hyperlink" Target="mailto:avelasco@danncarltonquito.com" TargetMode="External"/><Relationship Id="rId5" Type="http://schemas.openxmlformats.org/officeDocument/2006/relationships/hyperlink" Target="mailto:fernanda.villacis@marriott.com" TargetMode="External"/><Relationship Id="rId4" Type="http://schemas.openxmlformats.org/officeDocument/2006/relationships/hyperlink" Target="mailto:ventas2@hiequito.com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9"/>
  <sheetViews>
    <sheetView workbookViewId="0">
      <selection activeCell="I57" sqref="I57"/>
    </sheetView>
  </sheetViews>
  <sheetFormatPr baseColWidth="10" defaultRowHeight="15" x14ac:dyDescent="0.25"/>
  <cols>
    <col min="1" max="1" width="24" customWidth="1"/>
    <col min="2" max="2" width="16.85546875" customWidth="1"/>
    <col min="3" max="3" width="24.85546875" bestFit="1" customWidth="1"/>
    <col min="4" max="4" width="20.7109375" customWidth="1"/>
    <col min="5" max="5" width="6.7109375" bestFit="1" customWidth="1"/>
    <col min="6" max="6" width="6.140625" bestFit="1" customWidth="1"/>
    <col min="7" max="7" width="23" customWidth="1"/>
    <col min="10" max="10" width="26" customWidth="1"/>
  </cols>
  <sheetData>
    <row r="1" spans="1:4" ht="15.75" x14ac:dyDescent="0.25">
      <c r="A1" s="66"/>
      <c r="B1" s="66"/>
      <c r="C1" s="66"/>
      <c r="D1" s="66"/>
    </row>
    <row r="2" spans="1:4" ht="15.75" x14ac:dyDescent="0.25">
      <c r="A2" s="66" t="s">
        <v>80</v>
      </c>
      <c r="B2" s="66"/>
      <c r="C2" s="66"/>
      <c r="D2" s="66"/>
    </row>
    <row r="3" spans="1:4" x14ac:dyDescent="0.25">
      <c r="A3" s="68" t="s">
        <v>92</v>
      </c>
      <c r="B3" s="69"/>
      <c r="C3" s="69"/>
      <c r="D3" s="70"/>
    </row>
    <row r="4" spans="1:4" ht="24" x14ac:dyDescent="0.25">
      <c r="A4" s="1" t="s">
        <v>0</v>
      </c>
      <c r="B4" s="2"/>
      <c r="C4" s="1" t="s">
        <v>14</v>
      </c>
      <c r="D4" s="2"/>
    </row>
    <row r="5" spans="1:4" ht="36" x14ac:dyDescent="0.25">
      <c r="A5" s="1" t="s">
        <v>114</v>
      </c>
      <c r="B5" s="3"/>
      <c r="C5" s="1" t="s">
        <v>15</v>
      </c>
      <c r="D5" s="3"/>
    </row>
    <row r="6" spans="1:4" x14ac:dyDescent="0.25">
      <c r="A6" s="1" t="s">
        <v>1</v>
      </c>
      <c r="B6" s="2"/>
      <c r="C6" s="1" t="s">
        <v>13</v>
      </c>
      <c r="D6" s="44"/>
    </row>
    <row r="7" spans="1:4" x14ac:dyDescent="0.25">
      <c r="A7" s="1" t="s">
        <v>2</v>
      </c>
      <c r="B7" s="2"/>
      <c r="C7" s="38" t="s">
        <v>93</v>
      </c>
      <c r="D7" s="47"/>
    </row>
    <row r="8" spans="1:4" ht="60" customHeight="1" x14ac:dyDescent="0.25">
      <c r="A8" s="1" t="s">
        <v>113</v>
      </c>
      <c r="B8" s="65"/>
      <c r="C8" s="65"/>
      <c r="D8" s="65"/>
    </row>
    <row r="9" spans="1:4" x14ac:dyDescent="0.25">
      <c r="A9" s="68" t="s">
        <v>111</v>
      </c>
      <c r="B9" s="69"/>
      <c r="C9" s="69"/>
      <c r="D9" s="72"/>
    </row>
    <row r="10" spans="1:4" x14ac:dyDescent="0.25">
      <c r="A10" s="1" t="s">
        <v>3</v>
      </c>
      <c r="B10" s="2"/>
      <c r="C10" s="1" t="s">
        <v>16</v>
      </c>
      <c r="D10" s="45"/>
    </row>
    <row r="11" spans="1:4" x14ac:dyDescent="0.25">
      <c r="A11" s="1" t="s">
        <v>4</v>
      </c>
      <c r="B11" s="2"/>
      <c r="C11" s="1" t="s">
        <v>5</v>
      </c>
      <c r="D11" s="2"/>
    </row>
    <row r="12" spans="1:4" ht="15.75" thickBot="1" x14ac:dyDescent="0.3">
      <c r="A12" s="1" t="s">
        <v>94</v>
      </c>
      <c r="B12" s="39"/>
      <c r="C12" s="1" t="s">
        <v>20</v>
      </c>
      <c r="D12" s="48"/>
    </row>
    <row r="13" spans="1:4" ht="15.75" thickBot="1" x14ac:dyDescent="0.3">
      <c r="A13" s="1" t="s">
        <v>17</v>
      </c>
      <c r="B13" s="2"/>
      <c r="C13" s="40" t="s">
        <v>84</v>
      </c>
      <c r="D13" s="46">
        <f>B13</f>
        <v>0</v>
      </c>
    </row>
    <row r="14" spans="1:4" x14ac:dyDescent="0.25">
      <c r="A14" s="68" t="s">
        <v>81</v>
      </c>
      <c r="B14" s="69"/>
      <c r="C14" s="69"/>
      <c r="D14" s="72"/>
    </row>
    <row r="15" spans="1:4" x14ac:dyDescent="0.25">
      <c r="A15" s="1" t="s">
        <v>86</v>
      </c>
      <c r="B15" s="2"/>
      <c r="C15" s="1" t="s">
        <v>83</v>
      </c>
      <c r="D15" s="37"/>
    </row>
    <row r="16" spans="1:4" x14ac:dyDescent="0.25">
      <c r="A16" s="1" t="s">
        <v>87</v>
      </c>
      <c r="B16" s="2"/>
      <c r="C16" s="1" t="s">
        <v>83</v>
      </c>
      <c r="D16" s="41"/>
    </row>
    <row r="17" spans="1:4" ht="15.75" thickBot="1" x14ac:dyDescent="0.3">
      <c r="A17" s="1" t="s">
        <v>88</v>
      </c>
      <c r="B17" s="2"/>
      <c r="C17" s="1" t="s">
        <v>83</v>
      </c>
      <c r="D17" s="42"/>
    </row>
    <row r="18" spans="1:4" ht="15.75" thickBot="1" x14ac:dyDescent="0.3">
      <c r="A18" s="73"/>
      <c r="B18" s="74"/>
      <c r="C18" s="40" t="s">
        <v>84</v>
      </c>
      <c r="D18" s="43">
        <f>(B15*D15+B16*D16+B17*D17)</f>
        <v>0</v>
      </c>
    </row>
    <row r="19" spans="1:4" x14ac:dyDescent="0.25">
      <c r="A19" s="67" t="s">
        <v>6</v>
      </c>
      <c r="B19" s="67"/>
      <c r="C19" s="67"/>
      <c r="D19" s="71"/>
    </row>
    <row r="20" spans="1:4" x14ac:dyDescent="0.25">
      <c r="A20" s="1" t="s">
        <v>7</v>
      </c>
      <c r="B20" s="2"/>
      <c r="C20" s="1" t="s">
        <v>9</v>
      </c>
      <c r="D20" s="2"/>
    </row>
    <row r="21" spans="1:4" x14ac:dyDescent="0.25">
      <c r="A21" s="1" t="s">
        <v>8</v>
      </c>
      <c r="B21" s="2"/>
      <c r="C21" s="1" t="s">
        <v>10</v>
      </c>
      <c r="D21" s="2"/>
    </row>
    <row r="22" spans="1:4" ht="15.75" thickBot="1" x14ac:dyDescent="0.3">
      <c r="A22" s="1" t="s">
        <v>11</v>
      </c>
      <c r="B22" s="2"/>
      <c r="C22" s="1" t="s">
        <v>96</v>
      </c>
      <c r="D22" s="49"/>
    </row>
    <row r="23" spans="1:4" x14ac:dyDescent="0.25">
      <c r="A23" s="52" t="s">
        <v>112</v>
      </c>
      <c r="B23" s="44"/>
      <c r="C23" s="53" t="s">
        <v>84</v>
      </c>
      <c r="D23" s="54">
        <f>B22*B21</f>
        <v>0</v>
      </c>
    </row>
    <row r="24" spans="1:4" x14ac:dyDescent="0.25">
      <c r="A24" s="67" t="s">
        <v>12</v>
      </c>
      <c r="B24" s="67"/>
      <c r="C24" s="67"/>
      <c r="D24" s="67"/>
    </row>
    <row r="25" spans="1:4" ht="15.75" thickBot="1" x14ac:dyDescent="0.3">
      <c r="A25" s="1" t="s">
        <v>102</v>
      </c>
      <c r="B25" s="2"/>
      <c r="C25" s="5" t="s">
        <v>79</v>
      </c>
      <c r="D25" s="50"/>
    </row>
    <row r="26" spans="1:4" ht="15.75" thickBot="1" x14ac:dyDescent="0.3">
      <c r="A26" s="1" t="s">
        <v>101</v>
      </c>
      <c r="B26" s="2"/>
      <c r="C26" s="38" t="s">
        <v>84</v>
      </c>
      <c r="D26" s="46">
        <f>(B26+B25)*D25</f>
        <v>0</v>
      </c>
    </row>
    <row r="27" spans="1:4" x14ac:dyDescent="0.25">
      <c r="A27" s="67" t="s">
        <v>85</v>
      </c>
      <c r="B27" s="67"/>
      <c r="C27" s="67"/>
      <c r="D27" s="84"/>
    </row>
    <row r="28" spans="1:4" x14ac:dyDescent="0.25">
      <c r="A28" s="1" t="s">
        <v>89</v>
      </c>
      <c r="B28" s="2"/>
      <c r="C28" s="78"/>
      <c r="D28" s="79"/>
    </row>
    <row r="29" spans="1:4" x14ac:dyDescent="0.25">
      <c r="A29" s="1" t="s">
        <v>91</v>
      </c>
      <c r="B29" s="2"/>
      <c r="C29" s="80"/>
      <c r="D29" s="81"/>
    </row>
    <row r="30" spans="1:4" ht="15.75" thickBot="1" x14ac:dyDescent="0.3">
      <c r="A30" s="1" t="s">
        <v>90</v>
      </c>
      <c r="B30" s="2"/>
      <c r="C30" s="53" t="s">
        <v>84</v>
      </c>
      <c r="D30" s="57">
        <f t="shared" ref="D30" si="0">B29*B28</f>
        <v>0</v>
      </c>
    </row>
    <row r="31" spans="1:4" ht="18.75" thickBot="1" x14ac:dyDescent="0.3">
      <c r="A31" s="75" t="s">
        <v>100</v>
      </c>
      <c r="B31" s="76"/>
      <c r="C31" s="76"/>
      <c r="D31" s="51">
        <f>D23+D28+D18+D13+D26</f>
        <v>0</v>
      </c>
    </row>
    <row r="32" spans="1:4" x14ac:dyDescent="0.25">
      <c r="A32" s="67" t="s">
        <v>109</v>
      </c>
      <c r="B32" s="67"/>
      <c r="C32" s="67"/>
      <c r="D32" s="67"/>
    </row>
    <row r="33" spans="1:4" ht="179.25" customHeight="1" x14ac:dyDescent="0.25">
      <c r="A33" s="65"/>
      <c r="B33" s="65"/>
      <c r="C33" s="65"/>
      <c r="D33" s="65"/>
    </row>
    <row r="34" spans="1:4" ht="18" x14ac:dyDescent="0.25">
      <c r="A34" s="77" t="s">
        <v>103</v>
      </c>
      <c r="B34" s="77"/>
      <c r="C34" s="77"/>
      <c r="D34" s="77"/>
    </row>
    <row r="35" spans="1:4" x14ac:dyDescent="0.25">
      <c r="A35" s="82" t="s">
        <v>18</v>
      </c>
      <c r="B35" s="82"/>
      <c r="C35" s="82"/>
      <c r="D35" s="83"/>
    </row>
    <row r="36" spans="1:4" ht="35.25" customHeight="1" x14ac:dyDescent="0.25">
      <c r="A36" s="82" t="s">
        <v>95</v>
      </c>
      <c r="B36" s="82"/>
      <c r="C36" s="82"/>
      <c r="D36" s="82"/>
    </row>
    <row r="37" spans="1:4" x14ac:dyDescent="0.25">
      <c r="A37" s="67" t="s">
        <v>97</v>
      </c>
      <c r="B37" s="67"/>
      <c r="C37" s="67"/>
      <c r="D37" s="67"/>
    </row>
    <row r="38" spans="1:4" x14ac:dyDescent="0.25">
      <c r="A38" s="4" t="s">
        <v>98</v>
      </c>
      <c r="B38" s="33">
        <v>22</v>
      </c>
      <c r="C38" s="88"/>
      <c r="D38" s="88"/>
    </row>
    <row r="39" spans="1:4" ht="31.5" customHeight="1" x14ac:dyDescent="0.25">
      <c r="A39" s="55" t="s">
        <v>99</v>
      </c>
      <c r="B39" s="87" t="s">
        <v>104</v>
      </c>
      <c r="C39" s="87"/>
      <c r="D39" s="87"/>
    </row>
    <row r="40" spans="1:4" ht="63" customHeight="1" x14ac:dyDescent="0.25">
      <c r="A40" s="88"/>
      <c r="B40" s="88"/>
      <c r="C40" s="88"/>
      <c r="D40" s="88"/>
    </row>
    <row r="41" spans="1:4" x14ac:dyDescent="0.25">
      <c r="A41" s="67" t="s">
        <v>81</v>
      </c>
      <c r="B41" s="67"/>
      <c r="C41" s="67"/>
      <c r="D41" s="67"/>
    </row>
    <row r="42" spans="1:4" x14ac:dyDescent="0.25">
      <c r="A42" s="85" t="s">
        <v>59</v>
      </c>
      <c r="B42" s="85"/>
      <c r="C42" s="85"/>
      <c r="D42" s="85"/>
    </row>
    <row r="43" spans="1:4" x14ac:dyDescent="0.25">
      <c r="A43" s="4" t="s">
        <v>82</v>
      </c>
      <c r="B43" s="33">
        <v>15</v>
      </c>
      <c r="C43" s="86" t="s">
        <v>115</v>
      </c>
      <c r="D43" s="86"/>
    </row>
    <row r="44" spans="1:4" x14ac:dyDescent="0.25">
      <c r="A44" s="4" t="s">
        <v>63</v>
      </c>
      <c r="B44" s="33">
        <v>25</v>
      </c>
      <c r="C44" s="86" t="s">
        <v>60</v>
      </c>
      <c r="D44" s="86"/>
    </row>
    <row r="45" spans="1:4" x14ac:dyDescent="0.25">
      <c r="A45" s="4" t="s">
        <v>64</v>
      </c>
      <c r="B45" s="33">
        <v>25</v>
      </c>
      <c r="C45" s="86" t="s">
        <v>60</v>
      </c>
      <c r="D45" s="86"/>
    </row>
    <row r="46" spans="1:4" x14ac:dyDescent="0.25">
      <c r="A46" s="85" t="s">
        <v>62</v>
      </c>
      <c r="B46" s="85"/>
      <c r="C46" s="85"/>
      <c r="D46" s="85"/>
    </row>
    <row r="47" spans="1:4" x14ac:dyDescent="0.25">
      <c r="A47" s="4" t="s">
        <v>66</v>
      </c>
      <c r="B47" s="33">
        <v>25</v>
      </c>
      <c r="C47" s="86" t="s">
        <v>70</v>
      </c>
      <c r="D47" s="86"/>
    </row>
    <row r="48" spans="1:4" x14ac:dyDescent="0.25">
      <c r="A48" s="4" t="s">
        <v>68</v>
      </c>
      <c r="B48" s="33">
        <v>40</v>
      </c>
      <c r="C48" s="86" t="s">
        <v>71</v>
      </c>
      <c r="D48" s="86"/>
    </row>
    <row r="49" spans="1:4" x14ac:dyDescent="0.25">
      <c r="A49" s="4" t="s">
        <v>67</v>
      </c>
      <c r="B49" s="33">
        <v>55</v>
      </c>
      <c r="C49" s="86" t="s">
        <v>69</v>
      </c>
      <c r="D49" s="86"/>
    </row>
    <row r="50" spans="1:4" x14ac:dyDescent="0.25">
      <c r="A50" s="67" t="s">
        <v>85</v>
      </c>
      <c r="B50" s="67"/>
      <c r="C50" s="67"/>
      <c r="D50" s="84"/>
    </row>
    <row r="51" spans="1:4" x14ac:dyDescent="0.25">
      <c r="A51" s="85" t="s">
        <v>59</v>
      </c>
      <c r="B51" s="85"/>
      <c r="C51" s="85"/>
      <c r="D51" s="85"/>
    </row>
    <row r="52" spans="1:4" x14ac:dyDescent="0.25">
      <c r="A52" s="4" t="s">
        <v>65</v>
      </c>
      <c r="B52" s="33">
        <v>100</v>
      </c>
      <c r="C52" s="89" t="s">
        <v>105</v>
      </c>
      <c r="D52" s="90"/>
    </row>
    <row r="53" spans="1:4" x14ac:dyDescent="0.25">
      <c r="A53" s="85" t="s">
        <v>106</v>
      </c>
      <c r="B53" s="85"/>
      <c r="C53" s="85"/>
      <c r="D53" s="85"/>
    </row>
    <row r="54" spans="1:4" x14ac:dyDescent="0.25">
      <c r="A54" s="86" t="s">
        <v>107</v>
      </c>
      <c r="B54" s="86"/>
      <c r="C54" s="86"/>
      <c r="D54" s="86"/>
    </row>
    <row r="55" spans="1:4" ht="30" customHeight="1" x14ac:dyDescent="0.25">
      <c r="A55" s="55" t="s">
        <v>98</v>
      </c>
      <c r="B55" s="56">
        <v>6</v>
      </c>
      <c r="C55" s="91" t="s">
        <v>120</v>
      </c>
      <c r="D55" s="91"/>
    </row>
    <row r="56" spans="1:4" ht="63.75" customHeight="1" x14ac:dyDescent="0.25">
      <c r="A56" s="55" t="s">
        <v>99</v>
      </c>
      <c r="B56" s="87" t="s">
        <v>110</v>
      </c>
      <c r="C56" s="87"/>
      <c r="D56" s="87"/>
    </row>
    <row r="57" spans="1:4" ht="56.25" customHeight="1" x14ac:dyDescent="0.25">
      <c r="A57" s="88"/>
      <c r="B57" s="88"/>
      <c r="C57" s="88"/>
      <c r="D57" s="88"/>
    </row>
    <row r="58" spans="1:4" x14ac:dyDescent="0.25">
      <c r="A58" s="67" t="s">
        <v>6</v>
      </c>
      <c r="B58" s="67"/>
      <c r="C58" s="67"/>
      <c r="D58" s="71"/>
    </row>
    <row r="59" spans="1:4" x14ac:dyDescent="0.25">
      <c r="A59" s="86" t="s">
        <v>116</v>
      </c>
      <c r="B59" s="86"/>
      <c r="C59" s="86"/>
      <c r="D59" s="86"/>
    </row>
  </sheetData>
  <mergeCells count="40">
    <mergeCell ref="A59:D59"/>
    <mergeCell ref="C55:D55"/>
    <mergeCell ref="B56:D56"/>
    <mergeCell ref="A57:D57"/>
    <mergeCell ref="C43:D43"/>
    <mergeCell ref="A42:D42"/>
    <mergeCell ref="C44:D44"/>
    <mergeCell ref="C45:D45"/>
    <mergeCell ref="A58:D58"/>
    <mergeCell ref="A27:D27"/>
    <mergeCell ref="A53:D53"/>
    <mergeCell ref="A54:D54"/>
    <mergeCell ref="A41:D41"/>
    <mergeCell ref="B39:D39"/>
    <mergeCell ref="C38:D38"/>
    <mergeCell ref="C52:D52"/>
    <mergeCell ref="A46:D46"/>
    <mergeCell ref="C47:D47"/>
    <mergeCell ref="C48:D48"/>
    <mergeCell ref="C49:D49"/>
    <mergeCell ref="A51:D51"/>
    <mergeCell ref="A40:D40"/>
    <mergeCell ref="A32:D32"/>
    <mergeCell ref="A33:D33"/>
    <mergeCell ref="A50:D50"/>
    <mergeCell ref="A31:C31"/>
    <mergeCell ref="A34:D34"/>
    <mergeCell ref="A37:D37"/>
    <mergeCell ref="C28:D29"/>
    <mergeCell ref="A35:D35"/>
    <mergeCell ref="A36:D36"/>
    <mergeCell ref="B8:D8"/>
    <mergeCell ref="A1:D1"/>
    <mergeCell ref="A2:D2"/>
    <mergeCell ref="A24:D24"/>
    <mergeCell ref="A3:D3"/>
    <mergeCell ref="A19:D19"/>
    <mergeCell ref="A14:D14"/>
    <mergeCell ref="A9:D9"/>
    <mergeCell ref="A18:B18"/>
  </mergeCells>
  <pageMargins left="0.7" right="0.7" top="0.75" bottom="0.75" header="0.3" footer="0.3"/>
  <pageSetup paperSize="9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4"/>
  <sheetViews>
    <sheetView tabSelected="1" workbookViewId="0">
      <selection activeCell="C62" sqref="C62:D62"/>
    </sheetView>
  </sheetViews>
  <sheetFormatPr baseColWidth="10" defaultRowHeight="15" x14ac:dyDescent="0.25"/>
  <cols>
    <col min="1" max="1" width="25.7109375" customWidth="1"/>
    <col min="2" max="2" width="19.140625" customWidth="1"/>
    <col min="3" max="3" width="24.85546875" bestFit="1" customWidth="1"/>
    <col min="4" max="4" width="17.5703125" customWidth="1"/>
  </cols>
  <sheetData>
    <row r="1" spans="1:5" ht="15.75" x14ac:dyDescent="0.25">
      <c r="A1" s="66"/>
      <c r="B1" s="66"/>
      <c r="C1" s="66"/>
      <c r="D1" s="66"/>
    </row>
    <row r="2" spans="1:5" ht="15.75" x14ac:dyDescent="0.25">
      <c r="A2" s="92" t="s">
        <v>19</v>
      </c>
      <c r="B2" s="92"/>
      <c r="C2" s="92"/>
      <c r="D2" s="92"/>
    </row>
    <row r="3" spans="1:5" x14ac:dyDescent="0.25">
      <c r="A3" s="68" t="s">
        <v>92</v>
      </c>
      <c r="B3" s="69"/>
      <c r="C3" s="69"/>
      <c r="D3" s="70"/>
    </row>
    <row r="4" spans="1:5" ht="24" x14ac:dyDescent="0.25">
      <c r="A4" s="1" t="s">
        <v>0</v>
      </c>
      <c r="B4" s="2"/>
      <c r="C4" s="1" t="s">
        <v>14</v>
      </c>
      <c r="D4" s="2"/>
    </row>
    <row r="5" spans="1:5" ht="36" x14ac:dyDescent="0.25">
      <c r="A5" s="1" t="s">
        <v>114</v>
      </c>
      <c r="B5" s="3"/>
      <c r="C5" s="1" t="s">
        <v>15</v>
      </c>
      <c r="D5" s="3"/>
    </row>
    <row r="6" spans="1:5" x14ac:dyDescent="0.25">
      <c r="A6" s="1" t="s">
        <v>1</v>
      </c>
      <c r="B6" s="2"/>
      <c r="C6" s="1" t="s">
        <v>13</v>
      </c>
      <c r="D6" s="44"/>
    </row>
    <row r="7" spans="1:5" x14ac:dyDescent="0.25">
      <c r="A7" s="1" t="s">
        <v>2</v>
      </c>
      <c r="B7" s="2"/>
      <c r="C7" s="38" t="s">
        <v>93</v>
      </c>
      <c r="D7" s="47"/>
    </row>
    <row r="8" spans="1:5" x14ac:dyDescent="0.25">
      <c r="A8" s="68" t="s">
        <v>111</v>
      </c>
      <c r="B8" s="69"/>
      <c r="C8" s="69"/>
      <c r="D8" s="72"/>
    </row>
    <row r="9" spans="1:5" x14ac:dyDescent="0.25">
      <c r="A9" s="1" t="s">
        <v>3</v>
      </c>
      <c r="B9" s="2"/>
      <c r="C9" s="1" t="s">
        <v>16</v>
      </c>
      <c r="D9" s="45"/>
    </row>
    <row r="10" spans="1:5" x14ac:dyDescent="0.25">
      <c r="A10" s="1" t="s">
        <v>4</v>
      </c>
      <c r="B10" s="2"/>
      <c r="C10" s="1" t="s">
        <v>5</v>
      </c>
      <c r="D10" s="2"/>
    </row>
    <row r="11" spans="1:5" ht="15.75" thickBot="1" x14ac:dyDescent="0.3">
      <c r="A11" s="1" t="s">
        <v>94</v>
      </c>
      <c r="B11" s="39"/>
      <c r="C11" s="1" t="s">
        <v>20</v>
      </c>
      <c r="D11" s="48"/>
    </row>
    <row r="12" spans="1:5" ht="15.75" thickBot="1" x14ac:dyDescent="0.3">
      <c r="A12" s="52" t="s">
        <v>17</v>
      </c>
      <c r="B12" s="44"/>
      <c r="C12" s="53" t="s">
        <v>84</v>
      </c>
      <c r="D12" s="46">
        <f>B12</f>
        <v>0</v>
      </c>
    </row>
    <row r="13" spans="1:5" x14ac:dyDescent="0.25">
      <c r="A13" s="67" t="s">
        <v>117</v>
      </c>
      <c r="B13" s="67"/>
      <c r="C13" s="67"/>
      <c r="D13" s="71"/>
    </row>
    <row r="14" spans="1:5" ht="15.75" thickBot="1" x14ac:dyDescent="0.3">
      <c r="A14" s="1" t="s">
        <v>119</v>
      </c>
      <c r="B14" s="2"/>
      <c r="C14" s="94"/>
      <c r="D14" s="95"/>
      <c r="E14" s="58"/>
    </row>
    <row r="15" spans="1:5" ht="15.75" thickBot="1" x14ac:dyDescent="0.3">
      <c r="A15" s="1" t="s">
        <v>118</v>
      </c>
      <c r="B15" s="2"/>
      <c r="C15" s="59" t="s">
        <v>84</v>
      </c>
      <c r="D15" s="60">
        <f>B14</f>
        <v>0</v>
      </c>
    </row>
    <row r="16" spans="1:5" x14ac:dyDescent="0.25">
      <c r="A16" s="67" t="s">
        <v>6</v>
      </c>
      <c r="B16" s="67"/>
      <c r="C16" s="67"/>
      <c r="D16" s="71"/>
    </row>
    <row r="17" spans="1:4" x14ac:dyDescent="0.25">
      <c r="A17" s="1" t="s">
        <v>7</v>
      </c>
      <c r="B17" s="2"/>
      <c r="C17" s="1" t="s">
        <v>9</v>
      </c>
      <c r="D17" s="2"/>
    </row>
    <row r="18" spans="1:4" x14ac:dyDescent="0.25">
      <c r="A18" s="1" t="s">
        <v>8</v>
      </c>
      <c r="B18" s="2"/>
      <c r="C18" s="1" t="s">
        <v>10</v>
      </c>
      <c r="D18" s="2"/>
    </row>
    <row r="19" spans="1:4" ht="15.75" thickBot="1" x14ac:dyDescent="0.3">
      <c r="A19" s="1" t="s">
        <v>11</v>
      </c>
      <c r="B19" s="2"/>
      <c r="C19" s="1" t="s">
        <v>96</v>
      </c>
      <c r="D19" s="49"/>
    </row>
    <row r="20" spans="1:4" ht="15.75" thickBot="1" x14ac:dyDescent="0.3">
      <c r="A20" s="52" t="s">
        <v>112</v>
      </c>
      <c r="B20" s="44"/>
      <c r="C20" s="53" t="s">
        <v>84</v>
      </c>
      <c r="D20" s="61">
        <f>B19*B18</f>
        <v>0</v>
      </c>
    </row>
    <row r="21" spans="1:4" x14ac:dyDescent="0.25">
      <c r="A21" s="68" t="s">
        <v>81</v>
      </c>
      <c r="B21" s="69"/>
      <c r="C21" s="69"/>
      <c r="D21" s="72"/>
    </row>
    <row r="22" spans="1:4" x14ac:dyDescent="0.25">
      <c r="A22" s="1" t="s">
        <v>86</v>
      </c>
      <c r="B22" s="2"/>
      <c r="C22" s="1" t="s">
        <v>83</v>
      </c>
      <c r="D22" s="37"/>
    </row>
    <row r="23" spans="1:4" x14ac:dyDescent="0.25">
      <c r="A23" s="1" t="s">
        <v>87</v>
      </c>
      <c r="B23" s="2"/>
      <c r="C23" s="1" t="s">
        <v>83</v>
      </c>
      <c r="D23" s="41"/>
    </row>
    <row r="24" spans="1:4" ht="15.75" thickBot="1" x14ac:dyDescent="0.3">
      <c r="A24" s="1" t="s">
        <v>88</v>
      </c>
      <c r="B24" s="2"/>
      <c r="C24" s="1" t="s">
        <v>83</v>
      </c>
      <c r="D24" s="42"/>
    </row>
    <row r="25" spans="1:4" ht="15.75" thickBot="1" x14ac:dyDescent="0.3">
      <c r="A25" s="73"/>
      <c r="B25" s="74"/>
      <c r="C25" s="40" t="s">
        <v>84</v>
      </c>
      <c r="D25" s="62">
        <f>(B22*D22+B23*D23+B24*D24)</f>
        <v>0</v>
      </c>
    </row>
    <row r="26" spans="1:4" x14ac:dyDescent="0.25">
      <c r="A26" s="67" t="s">
        <v>6</v>
      </c>
      <c r="B26" s="67"/>
      <c r="C26" s="67"/>
      <c r="D26" s="71"/>
    </row>
    <row r="27" spans="1:4" x14ac:dyDescent="0.25">
      <c r="A27" s="1" t="s">
        <v>7</v>
      </c>
      <c r="B27" s="2"/>
      <c r="C27" s="1" t="s">
        <v>9</v>
      </c>
      <c r="D27" s="2"/>
    </row>
    <row r="28" spans="1:4" x14ac:dyDescent="0.25">
      <c r="A28" s="1" t="s">
        <v>8</v>
      </c>
      <c r="B28" s="2"/>
      <c r="C28" s="1" t="s">
        <v>10</v>
      </c>
      <c r="D28" s="2"/>
    </row>
    <row r="29" spans="1:4" ht="15.75" thickBot="1" x14ac:dyDescent="0.3">
      <c r="A29" s="1" t="s">
        <v>11</v>
      </c>
      <c r="B29" s="2"/>
      <c r="C29" s="1" t="s">
        <v>96</v>
      </c>
      <c r="D29" s="49"/>
    </row>
    <row r="30" spans="1:4" x14ac:dyDescent="0.25">
      <c r="A30" s="52" t="s">
        <v>112</v>
      </c>
      <c r="B30" s="44"/>
      <c r="C30" s="53" t="s">
        <v>84</v>
      </c>
      <c r="D30" s="63">
        <f>B29*B28</f>
        <v>0</v>
      </c>
    </row>
    <row r="31" spans="1:4" x14ac:dyDescent="0.25">
      <c r="A31" s="67" t="s">
        <v>12</v>
      </c>
      <c r="B31" s="67"/>
      <c r="C31" s="67"/>
      <c r="D31" s="67"/>
    </row>
    <row r="32" spans="1:4" ht="15.75" thickBot="1" x14ac:dyDescent="0.3">
      <c r="A32" s="1" t="s">
        <v>102</v>
      </c>
      <c r="B32" s="2"/>
      <c r="C32" s="5" t="s">
        <v>79</v>
      </c>
      <c r="D32" s="50"/>
    </row>
    <row r="33" spans="1:4" ht="15.75" thickBot="1" x14ac:dyDescent="0.3">
      <c r="A33" s="1" t="s">
        <v>101</v>
      </c>
      <c r="B33" s="2"/>
      <c r="C33" s="38" t="s">
        <v>84</v>
      </c>
      <c r="D33" s="61">
        <f>(B33+B32)*D32</f>
        <v>0</v>
      </c>
    </row>
    <row r="34" spans="1:4" x14ac:dyDescent="0.25">
      <c r="A34" s="67" t="s">
        <v>85</v>
      </c>
      <c r="B34" s="67"/>
      <c r="C34" s="67"/>
      <c r="D34" s="84"/>
    </row>
    <row r="35" spans="1:4" x14ac:dyDescent="0.25">
      <c r="A35" s="1" t="s">
        <v>89</v>
      </c>
      <c r="B35" s="2"/>
      <c r="C35" s="78"/>
      <c r="D35" s="79"/>
    </row>
    <row r="36" spans="1:4" ht="15.75" thickBot="1" x14ac:dyDescent="0.3">
      <c r="A36" s="1" t="s">
        <v>91</v>
      </c>
      <c r="B36" s="2"/>
      <c r="C36" s="80"/>
      <c r="D36" s="93"/>
    </row>
    <row r="37" spans="1:4" ht="15.75" thickBot="1" x14ac:dyDescent="0.3">
      <c r="A37" s="1" t="s">
        <v>90</v>
      </c>
      <c r="B37" s="2"/>
      <c r="C37" s="53" t="s">
        <v>84</v>
      </c>
      <c r="D37" s="61">
        <f t="shared" ref="D37" si="0">B36*B35</f>
        <v>0</v>
      </c>
    </row>
    <row r="38" spans="1:4" ht="18.75" thickBot="1" x14ac:dyDescent="0.3">
      <c r="A38" s="75" t="s">
        <v>100</v>
      </c>
      <c r="B38" s="76"/>
      <c r="C38" s="76"/>
      <c r="D38" s="64">
        <f>D30+D37+D25+D20+D33+D15+D12</f>
        <v>0</v>
      </c>
    </row>
    <row r="39" spans="1:4" x14ac:dyDescent="0.25">
      <c r="A39" s="67" t="s">
        <v>109</v>
      </c>
      <c r="B39" s="67"/>
      <c r="C39" s="67"/>
      <c r="D39" s="67"/>
    </row>
    <row r="40" spans="1:4" ht="123" customHeight="1" x14ac:dyDescent="0.25">
      <c r="A40" s="65"/>
      <c r="B40" s="65"/>
      <c r="C40" s="65"/>
      <c r="D40" s="65"/>
    </row>
    <row r="41" spans="1:4" ht="18" x14ac:dyDescent="0.25">
      <c r="A41" s="77" t="s">
        <v>103</v>
      </c>
      <c r="B41" s="77"/>
      <c r="C41" s="77"/>
      <c r="D41" s="77"/>
    </row>
    <row r="42" spans="1:4" x14ac:dyDescent="0.25">
      <c r="A42" s="82" t="s">
        <v>18</v>
      </c>
      <c r="B42" s="82"/>
      <c r="C42" s="82"/>
      <c r="D42" s="83"/>
    </row>
    <row r="43" spans="1:4" ht="35.25" customHeight="1" x14ac:dyDescent="0.25">
      <c r="A43" s="82" t="s">
        <v>95</v>
      </c>
      <c r="B43" s="82"/>
      <c r="C43" s="82"/>
      <c r="D43" s="82"/>
    </row>
    <row r="44" spans="1:4" x14ac:dyDescent="0.25">
      <c r="A44" s="67" t="s">
        <v>97</v>
      </c>
      <c r="B44" s="67"/>
      <c r="C44" s="67"/>
      <c r="D44" s="67"/>
    </row>
    <row r="45" spans="1:4" x14ac:dyDescent="0.25">
      <c r="A45" s="4" t="s">
        <v>98</v>
      </c>
      <c r="B45" s="33">
        <v>22</v>
      </c>
      <c r="C45" s="88"/>
      <c r="D45" s="88"/>
    </row>
    <row r="46" spans="1:4" ht="31.5" customHeight="1" x14ac:dyDescent="0.25">
      <c r="A46" s="55" t="s">
        <v>99</v>
      </c>
      <c r="B46" s="87" t="s">
        <v>104</v>
      </c>
      <c r="C46" s="87"/>
      <c r="D46" s="87"/>
    </row>
    <row r="47" spans="1:4" ht="110.25" customHeight="1" x14ac:dyDescent="0.25">
      <c r="A47" s="88"/>
      <c r="B47" s="88"/>
      <c r="C47" s="88"/>
      <c r="D47" s="88"/>
    </row>
    <row r="48" spans="1:4" x14ac:dyDescent="0.25">
      <c r="A48" s="67" t="s">
        <v>81</v>
      </c>
      <c r="B48" s="67"/>
      <c r="C48" s="67"/>
      <c r="D48" s="67"/>
    </row>
    <row r="49" spans="1:4" x14ac:dyDescent="0.25">
      <c r="A49" s="85" t="s">
        <v>59</v>
      </c>
      <c r="B49" s="85"/>
      <c r="C49" s="85"/>
      <c r="D49" s="85"/>
    </row>
    <row r="50" spans="1:4" x14ac:dyDescent="0.25">
      <c r="A50" s="4" t="s">
        <v>82</v>
      </c>
      <c r="B50" s="33">
        <v>15</v>
      </c>
      <c r="C50" s="86" t="s">
        <v>115</v>
      </c>
      <c r="D50" s="86"/>
    </row>
    <row r="51" spans="1:4" x14ac:dyDescent="0.25">
      <c r="A51" s="4" t="s">
        <v>63</v>
      </c>
      <c r="B51" s="33">
        <v>25</v>
      </c>
      <c r="C51" s="86" t="s">
        <v>60</v>
      </c>
      <c r="D51" s="86"/>
    </row>
    <row r="52" spans="1:4" x14ac:dyDescent="0.25">
      <c r="A52" s="4" t="s">
        <v>64</v>
      </c>
      <c r="B52" s="33">
        <v>25</v>
      </c>
      <c r="C52" s="86" t="s">
        <v>60</v>
      </c>
      <c r="D52" s="86"/>
    </row>
    <row r="53" spans="1:4" x14ac:dyDescent="0.25">
      <c r="A53" s="85" t="s">
        <v>62</v>
      </c>
      <c r="B53" s="85"/>
      <c r="C53" s="85"/>
      <c r="D53" s="85"/>
    </row>
    <row r="54" spans="1:4" x14ac:dyDescent="0.25">
      <c r="A54" s="4" t="s">
        <v>66</v>
      </c>
      <c r="B54" s="33">
        <v>25</v>
      </c>
      <c r="C54" s="86" t="s">
        <v>70</v>
      </c>
      <c r="D54" s="86"/>
    </row>
    <row r="55" spans="1:4" x14ac:dyDescent="0.25">
      <c r="A55" s="4" t="s">
        <v>68</v>
      </c>
      <c r="B55" s="33">
        <v>40</v>
      </c>
      <c r="C55" s="86" t="s">
        <v>71</v>
      </c>
      <c r="D55" s="86"/>
    </row>
    <row r="56" spans="1:4" x14ac:dyDescent="0.25">
      <c r="A56" s="4" t="s">
        <v>67</v>
      </c>
      <c r="B56" s="33">
        <v>55</v>
      </c>
      <c r="C56" s="86" t="s">
        <v>69</v>
      </c>
      <c r="D56" s="86"/>
    </row>
    <row r="57" spans="1:4" x14ac:dyDescent="0.25">
      <c r="A57" s="67" t="s">
        <v>85</v>
      </c>
      <c r="B57" s="67"/>
      <c r="C57" s="67"/>
      <c r="D57" s="84"/>
    </row>
    <row r="58" spans="1:4" x14ac:dyDescent="0.25">
      <c r="A58" s="85" t="s">
        <v>59</v>
      </c>
      <c r="B58" s="85"/>
      <c r="C58" s="85"/>
      <c r="D58" s="85"/>
    </row>
    <row r="59" spans="1:4" x14ac:dyDescent="0.25">
      <c r="A59" s="4" t="s">
        <v>65</v>
      </c>
      <c r="B59" s="33">
        <v>100</v>
      </c>
      <c r="C59" s="89" t="s">
        <v>105</v>
      </c>
      <c r="D59" s="90"/>
    </row>
    <row r="60" spans="1:4" x14ac:dyDescent="0.25">
      <c r="A60" s="85" t="s">
        <v>106</v>
      </c>
      <c r="B60" s="85"/>
      <c r="C60" s="85"/>
      <c r="D60" s="85"/>
    </row>
    <row r="61" spans="1:4" x14ac:dyDescent="0.25">
      <c r="A61" s="86" t="s">
        <v>107</v>
      </c>
      <c r="B61" s="86"/>
      <c r="C61" s="86"/>
      <c r="D61" s="86"/>
    </row>
    <row r="62" spans="1:4" ht="30" customHeight="1" x14ac:dyDescent="0.25">
      <c r="A62" s="55" t="s">
        <v>98</v>
      </c>
      <c r="B62" s="56">
        <v>6</v>
      </c>
      <c r="C62" s="91" t="s">
        <v>108</v>
      </c>
      <c r="D62" s="91"/>
    </row>
    <row r="63" spans="1:4" ht="63.75" customHeight="1" x14ac:dyDescent="0.25">
      <c r="A63" s="55" t="s">
        <v>99</v>
      </c>
      <c r="B63" s="87" t="s">
        <v>110</v>
      </c>
      <c r="C63" s="87"/>
      <c r="D63" s="87"/>
    </row>
    <row r="64" spans="1:4" ht="96" customHeight="1" x14ac:dyDescent="0.25">
      <c r="A64" s="88"/>
      <c r="B64" s="88"/>
      <c r="C64" s="88"/>
      <c r="D64" s="88"/>
    </row>
  </sheetData>
  <mergeCells count="40">
    <mergeCell ref="A64:D64"/>
    <mergeCell ref="A58:D58"/>
    <mergeCell ref="C59:D59"/>
    <mergeCell ref="A60:D60"/>
    <mergeCell ref="A61:D61"/>
    <mergeCell ref="C62:D62"/>
    <mergeCell ref="C54:D54"/>
    <mergeCell ref="C55:D55"/>
    <mergeCell ref="C56:D56"/>
    <mergeCell ref="A57:D57"/>
    <mergeCell ref="B63:D63"/>
    <mergeCell ref="A8:D8"/>
    <mergeCell ref="C14:D14"/>
    <mergeCell ref="A16:D16"/>
    <mergeCell ref="A21:D21"/>
    <mergeCell ref="A53:D53"/>
    <mergeCell ref="A1:D1"/>
    <mergeCell ref="A2:D2"/>
    <mergeCell ref="A42:D42"/>
    <mergeCell ref="A43:D43"/>
    <mergeCell ref="A44:D44"/>
    <mergeCell ref="A38:C38"/>
    <mergeCell ref="A39:D39"/>
    <mergeCell ref="A40:D40"/>
    <mergeCell ref="A41:D41"/>
    <mergeCell ref="A13:D13"/>
    <mergeCell ref="A25:B25"/>
    <mergeCell ref="A26:D26"/>
    <mergeCell ref="A31:D31"/>
    <mergeCell ref="A34:D34"/>
    <mergeCell ref="C35:D36"/>
    <mergeCell ref="A3:D3"/>
    <mergeCell ref="C50:D50"/>
    <mergeCell ref="C51:D51"/>
    <mergeCell ref="C52:D52"/>
    <mergeCell ref="C45:D45"/>
    <mergeCell ref="B46:D46"/>
    <mergeCell ref="A47:D47"/>
    <mergeCell ref="A48:D48"/>
    <mergeCell ref="A49:D49"/>
  </mergeCells>
  <pageMargins left="0.7" right="0.7" top="0.75" bottom="0.75" header="0.3" footer="0.3"/>
  <pageSetup paperSize="9" orientation="portrait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"/>
  <sheetViews>
    <sheetView workbookViewId="0">
      <selection activeCell="D9" sqref="D9:D11"/>
    </sheetView>
  </sheetViews>
  <sheetFormatPr baseColWidth="10" defaultRowHeight="15" x14ac:dyDescent="0.25"/>
  <cols>
    <col min="1" max="1" width="20" customWidth="1"/>
    <col min="2" max="2" width="10.85546875" bestFit="1" customWidth="1"/>
    <col min="3" max="3" width="14.140625" bestFit="1" customWidth="1"/>
    <col min="4" max="4" width="13" bestFit="1" customWidth="1"/>
    <col min="5" max="5" width="8.85546875" bestFit="1" customWidth="1"/>
    <col min="6" max="6" width="12.28515625" customWidth="1"/>
    <col min="7" max="7" width="18.85546875" bestFit="1" customWidth="1"/>
    <col min="8" max="8" width="13.7109375" customWidth="1"/>
    <col min="9" max="9" width="18.28515625" customWidth="1"/>
    <col min="10" max="10" width="16.5703125" customWidth="1"/>
    <col min="11" max="11" width="36.42578125" bestFit="1" customWidth="1"/>
  </cols>
  <sheetData>
    <row r="1" spans="1:11" ht="18" x14ac:dyDescent="0.25">
      <c r="A1" s="132" t="s">
        <v>21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</row>
    <row r="2" spans="1:11" s="13" customFormat="1" ht="30.75" thickBot="1" x14ac:dyDescent="0.3">
      <c r="A2" s="14"/>
      <c r="B2" s="15"/>
      <c r="C2" s="16" t="s">
        <v>22</v>
      </c>
      <c r="D2" s="16" t="s">
        <v>23</v>
      </c>
      <c r="E2" s="17" t="s">
        <v>24</v>
      </c>
      <c r="F2" s="16" t="s">
        <v>58</v>
      </c>
      <c r="G2" s="16" t="s">
        <v>25</v>
      </c>
      <c r="H2" s="32" t="s">
        <v>26</v>
      </c>
      <c r="I2" s="16" t="s">
        <v>27</v>
      </c>
      <c r="J2" s="17" t="s">
        <v>28</v>
      </c>
      <c r="K2" s="18" t="s">
        <v>29</v>
      </c>
    </row>
    <row r="3" spans="1:11" x14ac:dyDescent="0.25">
      <c r="A3" s="135" t="s">
        <v>30</v>
      </c>
      <c r="B3" s="19" t="s">
        <v>31</v>
      </c>
      <c r="C3" s="20">
        <v>64</v>
      </c>
      <c r="D3" s="98" t="s">
        <v>32</v>
      </c>
      <c r="E3" s="20">
        <f>C3*12%</f>
        <v>7.68</v>
      </c>
      <c r="F3" s="20">
        <f>C3*10%</f>
        <v>6.4</v>
      </c>
      <c r="G3" s="20">
        <v>1</v>
      </c>
      <c r="H3" s="29">
        <f>C3+E3+F3+G3</f>
        <v>79.080000000000013</v>
      </c>
      <c r="I3" s="116" t="s">
        <v>33</v>
      </c>
      <c r="J3" s="138" t="s">
        <v>34</v>
      </c>
      <c r="K3" s="141" t="s">
        <v>35</v>
      </c>
    </row>
    <row r="4" spans="1:11" x14ac:dyDescent="0.25">
      <c r="A4" s="136"/>
      <c r="B4" s="6" t="s">
        <v>36</v>
      </c>
      <c r="C4" s="7">
        <v>72</v>
      </c>
      <c r="D4" s="115"/>
      <c r="E4" s="7">
        <f t="shared" ref="E4:E17" si="0">C4*12%</f>
        <v>8.64</v>
      </c>
      <c r="F4" s="7">
        <f t="shared" ref="F4:F17" si="1">C4*10%</f>
        <v>7.2</v>
      </c>
      <c r="G4" s="7">
        <v>1</v>
      </c>
      <c r="H4" s="30">
        <f t="shared" ref="H4:H17" si="2">C4+E4+F4+G4</f>
        <v>88.84</v>
      </c>
      <c r="I4" s="117"/>
      <c r="J4" s="139"/>
      <c r="K4" s="142"/>
    </row>
    <row r="5" spans="1:11" ht="15.75" thickBot="1" x14ac:dyDescent="0.3">
      <c r="A5" s="137"/>
      <c r="B5" s="21" t="s">
        <v>37</v>
      </c>
      <c r="C5" s="22">
        <v>94</v>
      </c>
      <c r="D5" s="99"/>
      <c r="E5" s="22">
        <f t="shared" si="0"/>
        <v>11.28</v>
      </c>
      <c r="F5" s="22">
        <f t="shared" si="1"/>
        <v>9.4</v>
      </c>
      <c r="G5" s="22">
        <v>1</v>
      </c>
      <c r="H5" s="31">
        <f t="shared" si="2"/>
        <v>115.68</v>
      </c>
      <c r="I5" s="118"/>
      <c r="J5" s="140"/>
      <c r="K5" s="143"/>
    </row>
    <row r="6" spans="1:11" x14ac:dyDescent="0.25">
      <c r="A6" s="96" t="s">
        <v>38</v>
      </c>
      <c r="B6" s="19" t="s">
        <v>31</v>
      </c>
      <c r="C6" s="20">
        <v>65</v>
      </c>
      <c r="D6" s="98" t="s">
        <v>32</v>
      </c>
      <c r="E6" s="20">
        <f t="shared" si="0"/>
        <v>7.8</v>
      </c>
      <c r="F6" s="20">
        <f t="shared" si="1"/>
        <v>6.5</v>
      </c>
      <c r="G6" s="20">
        <v>1</v>
      </c>
      <c r="H6" s="29">
        <f t="shared" si="2"/>
        <v>80.3</v>
      </c>
      <c r="I6" s="116" t="s">
        <v>39</v>
      </c>
      <c r="J6" s="119">
        <v>2244287</v>
      </c>
      <c r="K6" s="122" t="s">
        <v>40</v>
      </c>
    </row>
    <row r="7" spans="1:11" x14ac:dyDescent="0.25">
      <c r="A7" s="114"/>
      <c r="B7" s="8" t="s">
        <v>36</v>
      </c>
      <c r="C7" s="7">
        <v>77</v>
      </c>
      <c r="D7" s="115"/>
      <c r="E7" s="7">
        <f t="shared" si="0"/>
        <v>9.24</v>
      </c>
      <c r="F7" s="7">
        <f t="shared" si="1"/>
        <v>7.7</v>
      </c>
      <c r="G7" s="7">
        <v>1</v>
      </c>
      <c r="H7" s="30">
        <f t="shared" si="2"/>
        <v>94.94</v>
      </c>
      <c r="I7" s="117"/>
      <c r="J7" s="120"/>
      <c r="K7" s="123"/>
    </row>
    <row r="8" spans="1:11" ht="15.75" thickBot="1" x14ac:dyDescent="0.3">
      <c r="A8" s="97"/>
      <c r="B8" s="23" t="s">
        <v>37</v>
      </c>
      <c r="C8" s="22">
        <v>89</v>
      </c>
      <c r="D8" s="99"/>
      <c r="E8" s="22">
        <f t="shared" si="0"/>
        <v>10.68</v>
      </c>
      <c r="F8" s="22">
        <f t="shared" si="1"/>
        <v>8.9</v>
      </c>
      <c r="G8" s="22">
        <v>1</v>
      </c>
      <c r="H8" s="31">
        <f t="shared" si="2"/>
        <v>109.58000000000001</v>
      </c>
      <c r="I8" s="118"/>
      <c r="J8" s="121"/>
      <c r="K8" s="124"/>
    </row>
    <row r="9" spans="1:11" x14ac:dyDescent="0.25">
      <c r="A9" s="96" t="s">
        <v>41</v>
      </c>
      <c r="B9" s="19" t="s">
        <v>31</v>
      </c>
      <c r="C9" s="24">
        <v>78</v>
      </c>
      <c r="D9" s="125" t="s">
        <v>42</v>
      </c>
      <c r="E9" s="20">
        <f t="shared" si="0"/>
        <v>9.36</v>
      </c>
      <c r="F9" s="20">
        <f t="shared" si="1"/>
        <v>7.8000000000000007</v>
      </c>
      <c r="G9" s="20">
        <v>1</v>
      </c>
      <c r="H9" s="29">
        <f t="shared" si="2"/>
        <v>96.16</v>
      </c>
      <c r="I9" s="116" t="s">
        <v>43</v>
      </c>
      <c r="J9" s="128" t="s">
        <v>44</v>
      </c>
      <c r="K9" s="110" t="s">
        <v>45</v>
      </c>
    </row>
    <row r="10" spans="1:11" x14ac:dyDescent="0.25">
      <c r="A10" s="114"/>
      <c r="B10" s="8" t="s">
        <v>36</v>
      </c>
      <c r="C10" s="9">
        <v>93</v>
      </c>
      <c r="D10" s="126"/>
      <c r="E10" s="7">
        <f t="shared" si="0"/>
        <v>11.16</v>
      </c>
      <c r="F10" s="7">
        <f t="shared" si="1"/>
        <v>9.3000000000000007</v>
      </c>
      <c r="G10" s="7">
        <v>1</v>
      </c>
      <c r="H10" s="30">
        <f t="shared" si="2"/>
        <v>114.46</v>
      </c>
      <c r="I10" s="117"/>
      <c r="J10" s="129"/>
      <c r="K10" s="131"/>
    </row>
    <row r="11" spans="1:11" ht="15.75" thickBot="1" x14ac:dyDescent="0.3">
      <c r="A11" s="97"/>
      <c r="B11" s="23" t="s">
        <v>37</v>
      </c>
      <c r="C11" s="25">
        <v>108</v>
      </c>
      <c r="D11" s="127"/>
      <c r="E11" s="22">
        <f t="shared" si="0"/>
        <v>12.959999999999999</v>
      </c>
      <c r="F11" s="22">
        <f t="shared" si="1"/>
        <v>10.8</v>
      </c>
      <c r="G11" s="22">
        <v>1</v>
      </c>
      <c r="H11" s="31">
        <f t="shared" si="2"/>
        <v>132.76</v>
      </c>
      <c r="I11" s="118"/>
      <c r="J11" s="130"/>
      <c r="K11" s="111"/>
    </row>
    <row r="12" spans="1:11" x14ac:dyDescent="0.25">
      <c r="A12" s="96" t="s">
        <v>46</v>
      </c>
      <c r="B12" s="26" t="s">
        <v>31</v>
      </c>
      <c r="C12" s="27">
        <v>89</v>
      </c>
      <c r="D12" s="98" t="s">
        <v>32</v>
      </c>
      <c r="E12" s="28">
        <f t="shared" si="0"/>
        <v>10.68</v>
      </c>
      <c r="F12" s="28">
        <f t="shared" si="1"/>
        <v>8.9</v>
      </c>
      <c r="G12" s="20">
        <v>1</v>
      </c>
      <c r="H12" s="29">
        <f t="shared" si="2"/>
        <v>109.58000000000001</v>
      </c>
      <c r="I12" s="106" t="s">
        <v>47</v>
      </c>
      <c r="J12" s="108" t="s">
        <v>48</v>
      </c>
      <c r="K12" s="110" t="s">
        <v>49</v>
      </c>
    </row>
    <row r="13" spans="1:11" ht="15.75" thickBot="1" x14ac:dyDescent="0.3">
      <c r="A13" s="97"/>
      <c r="B13" s="10" t="s">
        <v>36</v>
      </c>
      <c r="C13" s="11">
        <v>110</v>
      </c>
      <c r="D13" s="99"/>
      <c r="E13" s="12">
        <f t="shared" si="0"/>
        <v>13.2</v>
      </c>
      <c r="F13" s="12">
        <f t="shared" si="1"/>
        <v>11</v>
      </c>
      <c r="G13" s="22">
        <v>1</v>
      </c>
      <c r="H13" s="31">
        <f t="shared" si="2"/>
        <v>135.19999999999999</v>
      </c>
      <c r="I13" s="107"/>
      <c r="J13" s="109"/>
      <c r="K13" s="111"/>
    </row>
    <row r="14" spans="1:11" x14ac:dyDescent="0.25">
      <c r="A14" s="96" t="s">
        <v>50</v>
      </c>
      <c r="B14" s="26" t="s">
        <v>31</v>
      </c>
      <c r="C14" s="27">
        <v>115</v>
      </c>
      <c r="D14" s="98" t="s">
        <v>32</v>
      </c>
      <c r="E14" s="28">
        <f t="shared" si="0"/>
        <v>13.799999999999999</v>
      </c>
      <c r="F14" s="28">
        <f t="shared" si="1"/>
        <v>11.5</v>
      </c>
      <c r="G14" s="20">
        <v>2</v>
      </c>
      <c r="H14" s="29">
        <f t="shared" si="2"/>
        <v>142.30000000000001</v>
      </c>
      <c r="I14" s="106" t="s">
        <v>51</v>
      </c>
      <c r="J14" s="112" t="s">
        <v>52</v>
      </c>
      <c r="K14" s="110" t="s">
        <v>53</v>
      </c>
    </row>
    <row r="15" spans="1:11" ht="15.75" thickBot="1" x14ac:dyDescent="0.3">
      <c r="A15" s="97"/>
      <c r="B15" s="10" t="s">
        <v>36</v>
      </c>
      <c r="C15" s="11">
        <v>115</v>
      </c>
      <c r="D15" s="99"/>
      <c r="E15" s="12">
        <f t="shared" si="0"/>
        <v>13.799999999999999</v>
      </c>
      <c r="F15" s="12">
        <f t="shared" si="1"/>
        <v>11.5</v>
      </c>
      <c r="G15" s="22">
        <v>2</v>
      </c>
      <c r="H15" s="31">
        <f t="shared" si="2"/>
        <v>142.30000000000001</v>
      </c>
      <c r="I15" s="107"/>
      <c r="J15" s="113"/>
      <c r="K15" s="111"/>
    </row>
    <row r="16" spans="1:11" x14ac:dyDescent="0.25">
      <c r="A16" s="96" t="s">
        <v>54</v>
      </c>
      <c r="B16" s="26" t="s">
        <v>31</v>
      </c>
      <c r="C16" s="27">
        <v>105</v>
      </c>
      <c r="D16" s="98" t="s">
        <v>32</v>
      </c>
      <c r="E16" s="28">
        <f t="shared" si="0"/>
        <v>12.6</v>
      </c>
      <c r="F16" s="28">
        <f t="shared" si="1"/>
        <v>10.5</v>
      </c>
      <c r="G16" s="28">
        <f>2+1</f>
        <v>3</v>
      </c>
      <c r="H16" s="29">
        <f t="shared" si="2"/>
        <v>131.1</v>
      </c>
      <c r="I16" s="100" t="s">
        <v>55</v>
      </c>
      <c r="J16" s="102" t="s">
        <v>56</v>
      </c>
      <c r="K16" s="104" t="s">
        <v>57</v>
      </c>
    </row>
    <row r="17" spans="1:11" ht="15.75" thickBot="1" x14ac:dyDescent="0.3">
      <c r="A17" s="97"/>
      <c r="B17" s="10" t="s">
        <v>36</v>
      </c>
      <c r="C17" s="11">
        <v>115</v>
      </c>
      <c r="D17" s="99"/>
      <c r="E17" s="12">
        <f t="shared" si="0"/>
        <v>13.799999999999999</v>
      </c>
      <c r="F17" s="12">
        <f t="shared" si="1"/>
        <v>11.5</v>
      </c>
      <c r="G17" s="12">
        <f>2+1</f>
        <v>3</v>
      </c>
      <c r="H17" s="31">
        <f t="shared" si="2"/>
        <v>143.30000000000001</v>
      </c>
      <c r="I17" s="101"/>
      <c r="J17" s="103"/>
      <c r="K17" s="105"/>
    </row>
  </sheetData>
  <mergeCells count="31">
    <mergeCell ref="A1:K1"/>
    <mergeCell ref="A3:A5"/>
    <mergeCell ref="D3:D5"/>
    <mergeCell ref="I3:I5"/>
    <mergeCell ref="J3:J5"/>
    <mergeCell ref="K3:K5"/>
    <mergeCell ref="A9:A11"/>
    <mergeCell ref="D9:D11"/>
    <mergeCell ref="I9:I11"/>
    <mergeCell ref="J9:J11"/>
    <mergeCell ref="K9:K11"/>
    <mergeCell ref="A6:A8"/>
    <mergeCell ref="D6:D8"/>
    <mergeCell ref="I6:I8"/>
    <mergeCell ref="J6:J8"/>
    <mergeCell ref="K6:K8"/>
    <mergeCell ref="A14:A15"/>
    <mergeCell ref="D14:D15"/>
    <mergeCell ref="I14:I15"/>
    <mergeCell ref="J14:J15"/>
    <mergeCell ref="K14:K15"/>
    <mergeCell ref="A12:A13"/>
    <mergeCell ref="D12:D13"/>
    <mergeCell ref="I12:I13"/>
    <mergeCell ref="J12:J13"/>
    <mergeCell ref="K12:K13"/>
    <mergeCell ref="A16:A17"/>
    <mergeCell ref="D16:D17"/>
    <mergeCell ref="I16:I17"/>
    <mergeCell ref="J16:J17"/>
    <mergeCell ref="K16:K17"/>
  </mergeCells>
  <hyperlinks>
    <hyperlink ref="K3" r:id="rId1"/>
    <hyperlink ref="K6" r:id="rId2"/>
    <hyperlink ref="K9" r:id="rId3"/>
    <hyperlink ref="K12" r:id="rId4"/>
    <hyperlink ref="K14" r:id="rId5"/>
    <hyperlink ref="K16" r:id="rId6"/>
  </hyperlinks>
  <pageMargins left="0.7" right="0.7" top="0.75" bottom="0.75" header="0.3" footer="0.3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workbookViewId="0">
      <selection activeCell="B2" sqref="B2:E6"/>
    </sheetView>
  </sheetViews>
  <sheetFormatPr baseColWidth="10" defaultRowHeight="15" x14ac:dyDescent="0.25"/>
  <cols>
    <col min="2" max="2" width="23" customWidth="1"/>
    <col min="3" max="3" width="47.140625" customWidth="1"/>
    <col min="5" max="5" width="17.85546875" bestFit="1" customWidth="1"/>
  </cols>
  <sheetData>
    <row r="2" spans="2:5" ht="15.75" x14ac:dyDescent="0.25">
      <c r="B2" s="145" t="s">
        <v>78</v>
      </c>
      <c r="C2" s="145"/>
      <c r="D2" s="145"/>
      <c r="E2" s="145"/>
    </row>
    <row r="3" spans="2:5" x14ac:dyDescent="0.25">
      <c r="B3" s="144" t="s">
        <v>74</v>
      </c>
      <c r="C3" s="144" t="s">
        <v>72</v>
      </c>
      <c r="D3" s="34">
        <v>50</v>
      </c>
      <c r="E3" s="35" t="s">
        <v>73</v>
      </c>
    </row>
    <row r="4" spans="2:5" x14ac:dyDescent="0.25">
      <c r="B4" s="144"/>
      <c r="C4" s="144"/>
      <c r="D4" s="36">
        <v>160</v>
      </c>
      <c r="E4" s="35" t="s">
        <v>77</v>
      </c>
    </row>
    <row r="5" spans="2:5" x14ac:dyDescent="0.25">
      <c r="B5" s="144" t="s">
        <v>75</v>
      </c>
      <c r="C5" s="144" t="s">
        <v>76</v>
      </c>
      <c r="D5" s="34">
        <v>50</v>
      </c>
      <c r="E5" s="35" t="s">
        <v>73</v>
      </c>
    </row>
    <row r="6" spans="2:5" x14ac:dyDescent="0.25">
      <c r="B6" s="144"/>
      <c r="C6" s="144"/>
      <c r="D6" s="36">
        <v>160</v>
      </c>
      <c r="E6" s="35" t="s">
        <v>77</v>
      </c>
    </row>
  </sheetData>
  <mergeCells count="5">
    <mergeCell ref="B3:B4"/>
    <mergeCell ref="B5:B6"/>
    <mergeCell ref="C5:C6"/>
    <mergeCell ref="C3:C4"/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C18" sqref="C18"/>
    </sheetView>
  </sheetViews>
  <sheetFormatPr baseColWidth="10" defaultRowHeight="15" x14ac:dyDescent="0.25"/>
  <cols>
    <col min="1" max="1" width="5.5703125" customWidth="1"/>
    <col min="2" max="2" width="14.7109375" bestFit="1" customWidth="1"/>
    <col min="3" max="3" width="9.42578125" bestFit="1" customWidth="1"/>
    <col min="4" max="4" width="26.7109375" bestFit="1" customWidth="1"/>
  </cols>
  <sheetData>
    <row r="2" spans="2:4" x14ac:dyDescent="0.25">
      <c r="B2" s="85" t="s">
        <v>59</v>
      </c>
      <c r="C2" s="85"/>
      <c r="D2" s="85"/>
    </row>
    <row r="3" spans="2:4" x14ac:dyDescent="0.25">
      <c r="B3" s="4" t="s">
        <v>63</v>
      </c>
      <c r="C3" s="33">
        <v>25</v>
      </c>
      <c r="D3" s="4" t="s">
        <v>60</v>
      </c>
    </row>
    <row r="4" spans="2:4" x14ac:dyDescent="0.25">
      <c r="B4" s="4" t="s">
        <v>64</v>
      </c>
      <c r="C4" s="33">
        <v>25</v>
      </c>
      <c r="D4" s="4" t="s">
        <v>60</v>
      </c>
    </row>
    <row r="5" spans="2:4" x14ac:dyDescent="0.25">
      <c r="B5" s="4" t="s">
        <v>65</v>
      </c>
      <c r="C5" s="33">
        <v>100</v>
      </c>
      <c r="D5" s="4" t="s">
        <v>61</v>
      </c>
    </row>
    <row r="7" spans="2:4" x14ac:dyDescent="0.25">
      <c r="B7" s="85" t="s">
        <v>62</v>
      </c>
      <c r="C7" s="85"/>
      <c r="D7" s="85"/>
    </row>
    <row r="8" spans="2:4" x14ac:dyDescent="0.25">
      <c r="B8" s="4" t="s">
        <v>66</v>
      </c>
      <c r="C8" s="33">
        <v>25</v>
      </c>
      <c r="D8" s="4" t="s">
        <v>70</v>
      </c>
    </row>
    <row r="9" spans="2:4" x14ac:dyDescent="0.25">
      <c r="B9" s="4" t="s">
        <v>68</v>
      </c>
      <c r="C9" s="33">
        <v>40</v>
      </c>
      <c r="D9" s="4" t="s">
        <v>71</v>
      </c>
    </row>
    <row r="10" spans="2:4" x14ac:dyDescent="0.25">
      <c r="B10" s="4" t="s">
        <v>67</v>
      </c>
      <c r="C10" s="33">
        <v>55</v>
      </c>
      <c r="D10" s="4" t="s">
        <v>69</v>
      </c>
    </row>
  </sheetData>
  <mergeCells count="2">
    <mergeCell ref="B2:D2"/>
    <mergeCell ref="B7:D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FORMULARIO VISITAS DEL EXTERIOR</vt:lpstr>
      <vt:lpstr>FORMULARIO VIAJES </vt:lpstr>
      <vt:lpstr>HOSPEDAJE EN QUITO</vt:lpstr>
      <vt:lpstr>TRANSPORTE</vt:lpstr>
      <vt:lpstr>VIÁTICOS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Arroyo</dc:creator>
  <cp:lastModifiedBy>Claudia Cabrera</cp:lastModifiedBy>
  <cp:lastPrinted>2016-03-30T18:48:08Z</cp:lastPrinted>
  <dcterms:created xsi:type="dcterms:W3CDTF">2015-01-20T16:21:44Z</dcterms:created>
  <dcterms:modified xsi:type="dcterms:W3CDTF">2017-03-02T19:50:01Z</dcterms:modified>
</cp:coreProperties>
</file>