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aime.atapuma\Downloads\"/>
    </mc:Choice>
  </mc:AlternateContent>
  <xr:revisionPtr revIDLastSave="0" documentId="13_ncr:1_{6AC6632D-AF38-4DB9-BA5E-45BEC443FF97}" xr6:coauthVersionLast="47" xr6:coauthVersionMax="47" xr10:uidLastSave="{00000000-0000-0000-0000-000000000000}"/>
  <workbookProtection workbookAlgorithmName="SHA-512" workbookHashValue="Pn6HTEZ0JckkkEj2kNoOlRDl0Ne2UMwImmGCrPEgPFoCJcjHNCSzDQcAVD8DJVmyodsW+mRaOyM90HeopYSUAQ==" workbookSaltValue="E7yYKkBJJNSat5TXrhLydQ==" workbookSpinCount="100000" lockStructure="1"/>
  <bookViews>
    <workbookView xWindow="-108" yWindow="-108" windowWidth="23256" windowHeight="12576" tabRatio="700" xr2:uid="{00000000-000D-0000-FFFF-FFFF00000000}"/>
  </bookViews>
  <sheets>
    <sheet name="Glosario" sheetId="17" r:id="rId1"/>
    <sheet name="Sintesis" sheetId="19" r:id="rId2"/>
    <sheet name="Presupuesto detallado Gasto" sheetId="15" r:id="rId3"/>
    <sheet name="Presupuesto Equipos Mayores" sheetId="18" r:id="rId4"/>
    <sheet name="Horas de Investigación" sheetId="21" r:id="rId5"/>
    <sheet name="Gantt" sheetId="20" r:id="rId6"/>
  </sheets>
  <definedNames>
    <definedName name="_xlnm.Print_Area" localSheetId="5">Gantt!$B$4:$AN$55</definedName>
    <definedName name="_xlnm.Print_Area" localSheetId="0">Glosario!$A$1:$G$12</definedName>
    <definedName name="_xlnm.Print_Area" localSheetId="4">'Horas de Investigación'!$A$1:$P$18</definedName>
    <definedName name="_xlnm.Print_Area" localSheetId="2">'Presupuesto detallado Gasto'!$C$4:$T$147</definedName>
    <definedName name="_xlnm.Print_Area" localSheetId="3">'Presupuesto Equipos Mayores'!$A$4:$R$27</definedName>
    <definedName name="_xlnm.Print_Area" localSheetId="1">Sintesis!$C$2:$Q$81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1" l="1"/>
  <c r="H9" i="21"/>
  <c r="H10" i="21"/>
  <c r="H11" i="21"/>
  <c r="H12" i="21"/>
  <c r="H13" i="21"/>
  <c r="H14" i="21"/>
  <c r="H15" i="21"/>
  <c r="H16" i="21"/>
  <c r="H17" i="21"/>
  <c r="H18" i="21"/>
  <c r="H7" i="21"/>
  <c r="H107" i="15"/>
  <c r="D68" i="19" s="1"/>
  <c r="I107" i="15"/>
  <c r="J107" i="15"/>
  <c r="F68" i="19" s="1"/>
  <c r="K107" i="15"/>
  <c r="L107" i="15"/>
  <c r="H68" i="19" s="1"/>
  <c r="M107" i="15"/>
  <c r="N107" i="15"/>
  <c r="J68" i="19" s="1"/>
  <c r="O107" i="15"/>
  <c r="P107" i="15"/>
  <c r="L68" i="19" s="1"/>
  <c r="Q107" i="15"/>
  <c r="R107" i="15"/>
  <c r="S107" i="15"/>
  <c r="H106" i="15"/>
  <c r="H108" i="15" s="1"/>
  <c r="I106" i="15"/>
  <c r="I108" i="15" s="1"/>
  <c r="J106" i="15"/>
  <c r="J108" i="15" s="1"/>
  <c r="K106" i="15"/>
  <c r="L106" i="15"/>
  <c r="L108" i="15" s="1"/>
  <c r="M106" i="15"/>
  <c r="I41" i="19" s="1"/>
  <c r="N106" i="15"/>
  <c r="J41" i="19" s="1"/>
  <c r="O106" i="15"/>
  <c r="K41" i="19" s="1"/>
  <c r="P106" i="15"/>
  <c r="P108" i="15" s="1"/>
  <c r="Q106" i="15"/>
  <c r="Q108" i="15" s="1"/>
  <c r="R106" i="15"/>
  <c r="R108" i="15" s="1"/>
  <c r="S106" i="15"/>
  <c r="S108" i="15" s="1"/>
  <c r="G107" i="15"/>
  <c r="B73" i="19"/>
  <c r="B72" i="19"/>
  <c r="B71" i="19"/>
  <c r="B70" i="19"/>
  <c r="B69" i="19"/>
  <c r="B68" i="19"/>
  <c r="B67" i="19"/>
  <c r="B66" i="19"/>
  <c r="B65" i="19"/>
  <c r="B64" i="19"/>
  <c r="B51" i="19"/>
  <c r="B60" i="19"/>
  <c r="B59" i="19"/>
  <c r="B58" i="19"/>
  <c r="B57" i="19"/>
  <c r="B56" i="19"/>
  <c r="B55" i="19"/>
  <c r="B54" i="19"/>
  <c r="B53" i="19"/>
  <c r="B52" i="19"/>
  <c r="B46" i="19"/>
  <c r="B45" i="19"/>
  <c r="B44" i="19"/>
  <c r="B43" i="19"/>
  <c r="B42" i="19"/>
  <c r="B41" i="19"/>
  <c r="B40" i="19"/>
  <c r="B39" i="19"/>
  <c r="B37" i="19"/>
  <c r="B38" i="19"/>
  <c r="B33" i="19"/>
  <c r="B32" i="19"/>
  <c r="B31" i="19"/>
  <c r="B30" i="19"/>
  <c r="B29" i="19"/>
  <c r="B28" i="19"/>
  <c r="B27" i="19"/>
  <c r="B26" i="19"/>
  <c r="B25" i="19"/>
  <c r="B24" i="19"/>
  <c r="E8" i="18"/>
  <c r="E9" i="18"/>
  <c r="E20" i="18" s="1"/>
  <c r="E10" i="18"/>
  <c r="E11" i="18"/>
  <c r="E12" i="18"/>
  <c r="E13" i="18"/>
  <c r="E14" i="18"/>
  <c r="E15" i="18"/>
  <c r="E16" i="18"/>
  <c r="E17" i="18"/>
  <c r="G134" i="15"/>
  <c r="G133" i="15"/>
  <c r="G113" i="15"/>
  <c r="G112" i="15"/>
  <c r="G92" i="15"/>
  <c r="T92" i="15" s="1"/>
  <c r="G91" i="15"/>
  <c r="T91" i="15" s="1"/>
  <c r="G71" i="15"/>
  <c r="G70" i="15"/>
  <c r="G30" i="15"/>
  <c r="G29" i="15"/>
  <c r="G8" i="15"/>
  <c r="G103" i="15"/>
  <c r="T103" i="15" s="1"/>
  <c r="B108" i="15"/>
  <c r="N68" i="19"/>
  <c r="M68" i="19"/>
  <c r="I68" i="19"/>
  <c r="E68" i="19"/>
  <c r="G105" i="15"/>
  <c r="T105" i="15" s="1"/>
  <c r="G104" i="15"/>
  <c r="T104" i="15" s="1"/>
  <c r="G102" i="15"/>
  <c r="T102" i="15" s="1"/>
  <c r="G101" i="15"/>
  <c r="T101" i="15" s="1"/>
  <c r="G100" i="15"/>
  <c r="T100" i="15" s="1"/>
  <c r="G99" i="15"/>
  <c r="T99" i="15" s="1"/>
  <c r="G98" i="15"/>
  <c r="T98" i="15" s="1"/>
  <c r="G97" i="15"/>
  <c r="T97" i="15" s="1"/>
  <c r="G96" i="15"/>
  <c r="T96" i="15" s="1"/>
  <c r="G95" i="15"/>
  <c r="T95" i="15" s="1"/>
  <c r="G94" i="15"/>
  <c r="T94" i="15" s="1"/>
  <c r="G93" i="15"/>
  <c r="T93" i="15" s="1"/>
  <c r="Q20" i="18"/>
  <c r="O72" i="19" s="1"/>
  <c r="P20" i="18"/>
  <c r="N72" i="19" s="1"/>
  <c r="O20" i="18"/>
  <c r="M72" i="19" s="1"/>
  <c r="N20" i="18"/>
  <c r="L72" i="19" s="1"/>
  <c r="M20" i="18"/>
  <c r="K72" i="19" s="1"/>
  <c r="L20" i="18"/>
  <c r="J72" i="19" s="1"/>
  <c r="K20" i="18"/>
  <c r="I72" i="19" s="1"/>
  <c r="J20" i="18"/>
  <c r="H72" i="19" s="1"/>
  <c r="I20" i="18"/>
  <c r="G72" i="19" s="1"/>
  <c r="H20" i="18"/>
  <c r="F72" i="19" s="1"/>
  <c r="G20" i="18"/>
  <c r="E72" i="19" s="1"/>
  <c r="F20" i="18"/>
  <c r="D72" i="19" s="1"/>
  <c r="Q19" i="18"/>
  <c r="O45" i="19" s="1"/>
  <c r="P19" i="18"/>
  <c r="N45" i="19" s="1"/>
  <c r="O19" i="18"/>
  <c r="M45" i="19" s="1"/>
  <c r="N19" i="18"/>
  <c r="L45" i="19" s="1"/>
  <c r="M19" i="18"/>
  <c r="K45" i="19" s="1"/>
  <c r="L19" i="18"/>
  <c r="J45" i="19" s="1"/>
  <c r="K19" i="18"/>
  <c r="I45" i="19" s="1"/>
  <c r="J19" i="18"/>
  <c r="H45" i="19" s="1"/>
  <c r="I19" i="18"/>
  <c r="H19" i="18"/>
  <c r="G19" i="18"/>
  <c r="F19" i="18"/>
  <c r="L41" i="19" l="1"/>
  <c r="D41" i="19"/>
  <c r="K108" i="15"/>
  <c r="O108" i="15"/>
  <c r="N108" i="15"/>
  <c r="G106" i="15"/>
  <c r="M108" i="15"/>
  <c r="G68" i="19"/>
  <c r="E55" i="19" s="1"/>
  <c r="K68" i="19"/>
  <c r="F55" i="19" s="1"/>
  <c r="O68" i="19"/>
  <c r="G55" i="19" s="1"/>
  <c r="D55" i="19"/>
  <c r="H41" i="19"/>
  <c r="O41" i="19"/>
  <c r="G41" i="19"/>
  <c r="N41" i="19"/>
  <c r="F41" i="19"/>
  <c r="M41" i="19"/>
  <c r="F28" i="19" s="1"/>
  <c r="E41" i="19"/>
  <c r="D28" i="19" s="1"/>
  <c r="E59" i="19"/>
  <c r="P45" i="19"/>
  <c r="D59" i="19"/>
  <c r="F59" i="19"/>
  <c r="F32" i="19"/>
  <c r="G59" i="19"/>
  <c r="G32" i="19"/>
  <c r="P72" i="19"/>
  <c r="O141" i="15"/>
  <c r="P141" i="15"/>
  <c r="L43" i="19" s="1"/>
  <c r="Q141" i="15"/>
  <c r="M43" i="19" s="1"/>
  <c r="R141" i="15"/>
  <c r="N43" i="19" s="1"/>
  <c r="S141" i="15"/>
  <c r="O43" i="19" s="1"/>
  <c r="O142" i="15"/>
  <c r="P142" i="15"/>
  <c r="L70" i="19" s="1"/>
  <c r="Q142" i="15"/>
  <c r="M70" i="19" s="1"/>
  <c r="R142" i="15"/>
  <c r="N70" i="19" s="1"/>
  <c r="S142" i="15"/>
  <c r="T112" i="15"/>
  <c r="O127" i="15"/>
  <c r="P127" i="15"/>
  <c r="L42" i="19" s="1"/>
  <c r="Q127" i="15"/>
  <c r="M42" i="19" s="1"/>
  <c r="R127" i="15"/>
  <c r="S127" i="15"/>
  <c r="O128" i="15"/>
  <c r="P128" i="15"/>
  <c r="L69" i="19" s="1"/>
  <c r="Q128" i="15"/>
  <c r="M69" i="19" s="1"/>
  <c r="R128" i="15"/>
  <c r="N69" i="19" s="1"/>
  <c r="S128" i="15"/>
  <c r="O69" i="19" s="1"/>
  <c r="O85" i="15"/>
  <c r="P85" i="15"/>
  <c r="Q85" i="15"/>
  <c r="R85" i="15"/>
  <c r="N40" i="19" s="1"/>
  <c r="S85" i="15"/>
  <c r="O40" i="19" s="1"/>
  <c r="O86" i="15"/>
  <c r="K67" i="19" s="1"/>
  <c r="P86" i="15"/>
  <c r="L67" i="19" s="1"/>
  <c r="Q86" i="15"/>
  <c r="M67" i="19" s="1"/>
  <c r="R86" i="15"/>
  <c r="S86" i="15"/>
  <c r="O64" i="15"/>
  <c r="P64" i="15"/>
  <c r="Q64" i="15"/>
  <c r="M39" i="19" s="1"/>
  <c r="R64" i="15"/>
  <c r="N39" i="19" s="1"/>
  <c r="S64" i="15"/>
  <c r="O65" i="15"/>
  <c r="K66" i="19" s="1"/>
  <c r="P65" i="15"/>
  <c r="L66" i="19" s="1"/>
  <c r="Q65" i="15"/>
  <c r="R65" i="15"/>
  <c r="S65" i="15"/>
  <c r="O66" i="19" s="1"/>
  <c r="O23" i="15"/>
  <c r="P23" i="15"/>
  <c r="Q23" i="15"/>
  <c r="R23" i="15"/>
  <c r="S23" i="15"/>
  <c r="O24" i="15"/>
  <c r="K65" i="19" s="1"/>
  <c r="P24" i="15"/>
  <c r="L65" i="19" s="1"/>
  <c r="Q24" i="15"/>
  <c r="R24" i="15"/>
  <c r="S24" i="15"/>
  <c r="T8" i="15"/>
  <c r="O7" i="21"/>
  <c r="O12" i="21"/>
  <c r="O11" i="21"/>
  <c r="O10" i="21"/>
  <c r="O9" i="21"/>
  <c r="O8" i="21"/>
  <c r="AN45" i="20"/>
  <c r="AN46" i="20"/>
  <c r="AN47" i="20"/>
  <c r="AN48" i="20"/>
  <c r="AN49" i="20"/>
  <c r="AN50" i="20"/>
  <c r="AN51" i="20"/>
  <c r="AN52" i="20"/>
  <c r="AN53" i="20"/>
  <c r="AN54" i="20"/>
  <c r="AN33" i="20"/>
  <c r="AN34" i="20"/>
  <c r="AN35" i="20"/>
  <c r="AN36" i="20"/>
  <c r="AN37" i="20"/>
  <c r="AN38" i="20"/>
  <c r="AN39" i="20"/>
  <c r="AN40" i="20"/>
  <c r="AN41" i="20"/>
  <c r="AN42" i="20"/>
  <c r="AN21" i="20"/>
  <c r="AN22" i="20"/>
  <c r="AN23" i="20"/>
  <c r="AN24" i="20"/>
  <c r="AN25" i="20"/>
  <c r="AN26" i="20"/>
  <c r="AN27" i="20"/>
  <c r="AN28" i="20"/>
  <c r="AN29" i="20"/>
  <c r="AN30" i="20"/>
  <c r="AN9" i="20"/>
  <c r="AN10" i="20"/>
  <c r="AN11" i="20"/>
  <c r="AN12" i="20"/>
  <c r="AN13" i="20"/>
  <c r="AN14" i="20"/>
  <c r="AN15" i="20"/>
  <c r="AN16" i="20"/>
  <c r="AN17" i="20"/>
  <c r="AN18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M21" i="18"/>
  <c r="L21" i="18"/>
  <c r="K21" i="18"/>
  <c r="J21" i="18"/>
  <c r="Q21" i="18"/>
  <c r="P21" i="18"/>
  <c r="O21" i="18"/>
  <c r="N21" i="18"/>
  <c r="I21" i="18"/>
  <c r="G21" i="18"/>
  <c r="F21" i="18"/>
  <c r="A21" i="18"/>
  <c r="S146" i="15" l="1"/>
  <c r="P145" i="15"/>
  <c r="P68" i="19"/>
  <c r="R146" i="15"/>
  <c r="O38" i="19"/>
  <c r="S145" i="15"/>
  <c r="O145" i="15"/>
  <c r="O146" i="15"/>
  <c r="Q146" i="15"/>
  <c r="N38" i="19"/>
  <c r="R145" i="15"/>
  <c r="P146" i="15"/>
  <c r="M38" i="19"/>
  <c r="Q145" i="15"/>
  <c r="G108" i="15"/>
  <c r="H55" i="19"/>
  <c r="E28" i="19"/>
  <c r="P41" i="19"/>
  <c r="G28" i="19"/>
  <c r="P129" i="15"/>
  <c r="G56" i="19"/>
  <c r="Q143" i="15"/>
  <c r="O87" i="15"/>
  <c r="G30" i="19"/>
  <c r="G27" i="19"/>
  <c r="P69" i="19"/>
  <c r="P43" i="19"/>
  <c r="S129" i="15"/>
  <c r="O42" i="19"/>
  <c r="S66" i="15"/>
  <c r="O39" i="19"/>
  <c r="G26" i="19" s="1"/>
  <c r="S87" i="15"/>
  <c r="O67" i="19"/>
  <c r="P87" i="15"/>
  <c r="L40" i="19"/>
  <c r="Q129" i="15"/>
  <c r="R129" i="15"/>
  <c r="N42" i="19"/>
  <c r="O129" i="15"/>
  <c r="K69" i="19"/>
  <c r="O143" i="15"/>
  <c r="K70" i="19"/>
  <c r="S143" i="15"/>
  <c r="O70" i="19"/>
  <c r="P70" i="19" s="1"/>
  <c r="Q87" i="15"/>
  <c r="M40" i="19"/>
  <c r="P66" i="15"/>
  <c r="L39" i="19"/>
  <c r="R143" i="15"/>
  <c r="R66" i="15"/>
  <c r="N66" i="19"/>
  <c r="G53" i="19" s="1"/>
  <c r="O66" i="15"/>
  <c r="R87" i="15"/>
  <c r="N67" i="19"/>
  <c r="L71" i="19"/>
  <c r="L73" i="19" s="1"/>
  <c r="Q66" i="15"/>
  <c r="M66" i="19"/>
  <c r="P143" i="15"/>
  <c r="O25" i="15"/>
  <c r="S25" i="15"/>
  <c r="O65" i="19"/>
  <c r="P25" i="15"/>
  <c r="L38" i="19"/>
  <c r="Q25" i="15"/>
  <c r="M65" i="19"/>
  <c r="R25" i="15"/>
  <c r="N65" i="19"/>
  <c r="H59" i="19"/>
  <c r="H21" i="18"/>
  <c r="R20" i="18"/>
  <c r="P7" i="21"/>
  <c r="P8" i="21"/>
  <c r="P9" i="21"/>
  <c r="P10" i="21"/>
  <c r="P11" i="21"/>
  <c r="P12" i="21"/>
  <c r="O18" i="21"/>
  <c r="P18" i="21" s="1"/>
  <c r="O17" i="21"/>
  <c r="P17" i="21" s="1"/>
  <c r="O16" i="21"/>
  <c r="P16" i="21" s="1"/>
  <c r="O15" i="21"/>
  <c r="P15" i="21" s="1"/>
  <c r="O14" i="21"/>
  <c r="P14" i="21" s="1"/>
  <c r="O13" i="21"/>
  <c r="P13" i="21" s="1"/>
  <c r="P21" i="21" s="1"/>
  <c r="D12" i="19" s="1"/>
  <c r="D4" i="21"/>
  <c r="N44" i="19" l="1"/>
  <c r="N46" i="19" s="1"/>
  <c r="G25" i="19"/>
  <c r="P38" i="19"/>
  <c r="M44" i="19"/>
  <c r="M46" i="19" s="1"/>
  <c r="P20" i="21"/>
  <c r="D15" i="19" s="1"/>
  <c r="H28" i="19"/>
  <c r="O147" i="15"/>
  <c r="K71" i="19"/>
  <c r="K73" i="19" s="1"/>
  <c r="N71" i="19"/>
  <c r="N73" i="19" s="1"/>
  <c r="S147" i="15"/>
  <c r="Q147" i="15"/>
  <c r="P66" i="19"/>
  <c r="M71" i="19"/>
  <c r="M73" i="19" s="1"/>
  <c r="G57" i="19"/>
  <c r="P40" i="19"/>
  <c r="O44" i="19"/>
  <c r="O46" i="19" s="1"/>
  <c r="P147" i="15"/>
  <c r="P42" i="19"/>
  <c r="G29" i="19"/>
  <c r="G54" i="19"/>
  <c r="P67" i="19"/>
  <c r="P39" i="19"/>
  <c r="L44" i="19"/>
  <c r="L46" i="19" s="1"/>
  <c r="P65" i="19"/>
  <c r="G52" i="19"/>
  <c r="O71" i="19"/>
  <c r="O73" i="19" s="1"/>
  <c r="R147" i="15"/>
  <c r="G31" i="19" l="1"/>
  <c r="G33" i="19" s="1"/>
  <c r="P73" i="19"/>
  <c r="G58" i="19"/>
  <c r="G60" i="19" s="1"/>
  <c r="P44" i="19"/>
  <c r="P46" i="19" s="1"/>
  <c r="P71" i="19"/>
  <c r="T30" i="15"/>
  <c r="G31" i="15"/>
  <c r="T31" i="15" s="1"/>
  <c r="G32" i="15"/>
  <c r="T32" i="15" s="1"/>
  <c r="G33" i="15"/>
  <c r="T33" i="15" s="1"/>
  <c r="G34" i="15"/>
  <c r="T34" i="15" s="1"/>
  <c r="G35" i="15"/>
  <c r="T35" i="15" s="1"/>
  <c r="G36" i="15"/>
  <c r="T36" i="15" s="1"/>
  <c r="G37" i="15"/>
  <c r="T37" i="15" s="1"/>
  <c r="G38" i="15"/>
  <c r="T38" i="15" s="1"/>
  <c r="G39" i="15"/>
  <c r="T39" i="15" s="1"/>
  <c r="G40" i="15"/>
  <c r="T40" i="15" s="1"/>
  <c r="G41" i="15"/>
  <c r="T41" i="15" s="1"/>
  <c r="G42" i="15"/>
  <c r="T42" i="15" s="1"/>
  <c r="G43" i="15"/>
  <c r="T43" i="15" s="1"/>
  <c r="G44" i="15"/>
  <c r="T44" i="15" s="1"/>
  <c r="G45" i="15"/>
  <c r="T45" i="15" s="1"/>
  <c r="G46" i="15"/>
  <c r="T46" i="15" s="1"/>
  <c r="G47" i="15"/>
  <c r="T47" i="15" s="1"/>
  <c r="G48" i="15"/>
  <c r="T48" i="15" s="1"/>
  <c r="G49" i="15"/>
  <c r="T49" i="15" s="1"/>
  <c r="G9" i="15"/>
  <c r="T9" i="15" l="1"/>
  <c r="N142" i="15"/>
  <c r="J70" i="19" s="1"/>
  <c r="F57" i="19" s="1"/>
  <c r="M142" i="15"/>
  <c r="I70" i="19" s="1"/>
  <c r="L142" i="15"/>
  <c r="H70" i="19" s="1"/>
  <c r="K142" i="15"/>
  <c r="G70" i="19" s="1"/>
  <c r="J142" i="15"/>
  <c r="F70" i="19" s="1"/>
  <c r="I142" i="15"/>
  <c r="E70" i="19" s="1"/>
  <c r="H142" i="15"/>
  <c r="K43" i="19"/>
  <c r="N141" i="15"/>
  <c r="J43" i="19" s="1"/>
  <c r="M141" i="15"/>
  <c r="I43" i="19" s="1"/>
  <c r="L141" i="15"/>
  <c r="H43" i="19" s="1"/>
  <c r="K141" i="15"/>
  <c r="G43" i="19" s="1"/>
  <c r="J141" i="15"/>
  <c r="F43" i="19" s="1"/>
  <c r="I141" i="15"/>
  <c r="E43" i="19" s="1"/>
  <c r="H141" i="15"/>
  <c r="D43" i="19" s="1"/>
  <c r="G142" i="15"/>
  <c r="G140" i="15"/>
  <c r="T140" i="15" s="1"/>
  <c r="G139" i="15"/>
  <c r="T139" i="15" s="1"/>
  <c r="G138" i="15"/>
  <c r="T138" i="15" s="1"/>
  <c r="G137" i="15"/>
  <c r="T137" i="15" s="1"/>
  <c r="G136" i="15"/>
  <c r="T136" i="15" s="1"/>
  <c r="G135" i="15"/>
  <c r="T135" i="15" s="1"/>
  <c r="T134" i="15"/>
  <c r="T133" i="15"/>
  <c r="G126" i="15"/>
  <c r="T126" i="15" s="1"/>
  <c r="G125" i="15"/>
  <c r="T125" i="15" s="1"/>
  <c r="G124" i="15"/>
  <c r="T124" i="15" s="1"/>
  <c r="G123" i="15"/>
  <c r="T123" i="15" s="1"/>
  <c r="G122" i="15"/>
  <c r="T122" i="15" s="1"/>
  <c r="G121" i="15"/>
  <c r="T121" i="15" s="1"/>
  <c r="G120" i="15"/>
  <c r="T120" i="15" s="1"/>
  <c r="G119" i="15"/>
  <c r="T119" i="15" s="1"/>
  <c r="G118" i="15"/>
  <c r="T118" i="15" s="1"/>
  <c r="G117" i="15"/>
  <c r="T117" i="15" s="1"/>
  <c r="G116" i="15"/>
  <c r="T116" i="15" s="1"/>
  <c r="G115" i="15"/>
  <c r="T115" i="15" s="1"/>
  <c r="G114" i="15"/>
  <c r="T114" i="15" s="1"/>
  <c r="T113" i="15"/>
  <c r="G84" i="15"/>
  <c r="T84" i="15" s="1"/>
  <c r="G83" i="15"/>
  <c r="T83" i="15" s="1"/>
  <c r="G82" i="15"/>
  <c r="T82" i="15" s="1"/>
  <c r="G81" i="15"/>
  <c r="T81" i="15" s="1"/>
  <c r="G80" i="15"/>
  <c r="T80" i="15" s="1"/>
  <c r="G79" i="15"/>
  <c r="T79" i="15" s="1"/>
  <c r="G78" i="15"/>
  <c r="T78" i="15" s="1"/>
  <c r="G77" i="15"/>
  <c r="T77" i="15" s="1"/>
  <c r="G76" i="15"/>
  <c r="T76" i="15" s="1"/>
  <c r="G75" i="15"/>
  <c r="T75" i="15" s="1"/>
  <c r="G74" i="15"/>
  <c r="T74" i="15" s="1"/>
  <c r="G73" i="15"/>
  <c r="T73" i="15" s="1"/>
  <c r="G72" i="15"/>
  <c r="T72" i="15" s="1"/>
  <c r="T71" i="15"/>
  <c r="T70" i="15"/>
  <c r="G63" i="15"/>
  <c r="T63" i="15" s="1"/>
  <c r="G62" i="15"/>
  <c r="T62" i="15" s="1"/>
  <c r="G61" i="15"/>
  <c r="T61" i="15" s="1"/>
  <c r="G60" i="15"/>
  <c r="T60" i="15" s="1"/>
  <c r="G59" i="15"/>
  <c r="T59" i="15" s="1"/>
  <c r="G58" i="15"/>
  <c r="T58" i="15" s="1"/>
  <c r="G57" i="15"/>
  <c r="T57" i="15" s="1"/>
  <c r="G56" i="15"/>
  <c r="T56" i="15" s="1"/>
  <c r="G55" i="15"/>
  <c r="T55" i="15" s="1"/>
  <c r="G54" i="15"/>
  <c r="T54" i="15" s="1"/>
  <c r="G53" i="15"/>
  <c r="T53" i="15" s="1"/>
  <c r="G52" i="15"/>
  <c r="T52" i="15" s="1"/>
  <c r="G51" i="15"/>
  <c r="T51" i="15" s="1"/>
  <c r="G50" i="15"/>
  <c r="T50" i="15" s="1"/>
  <c r="T29" i="15"/>
  <c r="G10" i="15"/>
  <c r="T10" i="15" s="1"/>
  <c r="G11" i="15"/>
  <c r="T11" i="15" s="1"/>
  <c r="G12" i="15"/>
  <c r="T12" i="15" s="1"/>
  <c r="G13" i="15"/>
  <c r="T13" i="15" s="1"/>
  <c r="G14" i="15"/>
  <c r="T14" i="15" s="1"/>
  <c r="G15" i="15"/>
  <c r="T15" i="15" s="1"/>
  <c r="G16" i="15"/>
  <c r="T16" i="15" s="1"/>
  <c r="G17" i="15"/>
  <c r="T17" i="15" s="1"/>
  <c r="G18" i="15"/>
  <c r="T18" i="15" s="1"/>
  <c r="G19" i="15"/>
  <c r="T19" i="15" s="1"/>
  <c r="G20" i="15"/>
  <c r="T20" i="15" s="1"/>
  <c r="G21" i="15"/>
  <c r="T21" i="15" s="1"/>
  <c r="G22" i="15"/>
  <c r="T22" i="15" s="1"/>
  <c r="E57" i="19" l="1"/>
  <c r="G23" i="15"/>
  <c r="H143" i="15"/>
  <c r="D70" i="19"/>
  <c r="D30" i="19"/>
  <c r="E30" i="19"/>
  <c r="F30" i="19"/>
  <c r="G141" i="15"/>
  <c r="R11" i="18"/>
  <c r="R12" i="18"/>
  <c r="R13" i="18"/>
  <c r="E19" i="18"/>
  <c r="E21" i="18" s="1"/>
  <c r="R21" i="18" s="1"/>
  <c r="R9" i="18"/>
  <c r="R10" i="18"/>
  <c r="R14" i="18"/>
  <c r="R15" i="18"/>
  <c r="R16" i="18"/>
  <c r="R17" i="18"/>
  <c r="D57" i="19" l="1"/>
  <c r="H57" i="19" s="1"/>
  <c r="R8" i="18"/>
  <c r="H30" i="19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AN20" i="20" l="1"/>
  <c r="AN32" i="20"/>
  <c r="AN44" i="20"/>
  <c r="R19" i="18"/>
  <c r="D45" i="19"/>
  <c r="N128" i="15" l="1"/>
  <c r="J69" i="19" s="1"/>
  <c r="F56" i="19" s="1"/>
  <c r="M128" i="15"/>
  <c r="I69" i="19" s="1"/>
  <c r="L128" i="15"/>
  <c r="H69" i="19" s="1"/>
  <c r="K128" i="15"/>
  <c r="G69" i="19" s="1"/>
  <c r="J128" i="15"/>
  <c r="F69" i="19" s="1"/>
  <c r="I128" i="15"/>
  <c r="E69" i="19" s="1"/>
  <c r="H128" i="15"/>
  <c r="D69" i="19" s="1"/>
  <c r="K42" i="19"/>
  <c r="N127" i="15"/>
  <c r="J42" i="19" s="1"/>
  <c r="M127" i="15"/>
  <c r="I42" i="19" s="1"/>
  <c r="L127" i="15"/>
  <c r="H42" i="19" s="1"/>
  <c r="K127" i="15"/>
  <c r="G42" i="19" s="1"/>
  <c r="J127" i="15"/>
  <c r="F42" i="19" s="1"/>
  <c r="I127" i="15"/>
  <c r="E42" i="19" s="1"/>
  <c r="H127" i="15"/>
  <c r="D42" i="19" s="1"/>
  <c r="N86" i="15"/>
  <c r="J67" i="19" s="1"/>
  <c r="F54" i="19" s="1"/>
  <c r="M86" i="15"/>
  <c r="I67" i="19" s="1"/>
  <c r="L86" i="15"/>
  <c r="H67" i="19" s="1"/>
  <c r="K86" i="15"/>
  <c r="G67" i="19" s="1"/>
  <c r="J86" i="15"/>
  <c r="F67" i="19" s="1"/>
  <c r="I86" i="15"/>
  <c r="E67" i="19" s="1"/>
  <c r="H86" i="15"/>
  <c r="D67" i="19" s="1"/>
  <c r="K40" i="19"/>
  <c r="N85" i="15"/>
  <c r="J40" i="19" s="1"/>
  <c r="M85" i="15"/>
  <c r="I40" i="19" s="1"/>
  <c r="L85" i="15"/>
  <c r="H40" i="19" s="1"/>
  <c r="K85" i="15"/>
  <c r="G40" i="19" s="1"/>
  <c r="J85" i="15"/>
  <c r="F40" i="19" s="1"/>
  <c r="I85" i="15"/>
  <c r="E40" i="19" s="1"/>
  <c r="H85" i="15"/>
  <c r="D40" i="19" s="1"/>
  <c r="N65" i="15"/>
  <c r="J66" i="19" s="1"/>
  <c r="F53" i="19" s="1"/>
  <c r="M65" i="15"/>
  <c r="I66" i="19" s="1"/>
  <c r="L65" i="15"/>
  <c r="H66" i="19" s="1"/>
  <c r="K65" i="15"/>
  <c r="G66" i="19" s="1"/>
  <c r="J65" i="15"/>
  <c r="F66" i="19" s="1"/>
  <c r="I65" i="15"/>
  <c r="E66" i="19" s="1"/>
  <c r="H65" i="15"/>
  <c r="D66" i="19" s="1"/>
  <c r="K39" i="19"/>
  <c r="N64" i="15"/>
  <c r="J39" i="19" s="1"/>
  <c r="M64" i="15"/>
  <c r="I39" i="19" s="1"/>
  <c r="L64" i="15"/>
  <c r="H39" i="19" s="1"/>
  <c r="K64" i="15"/>
  <c r="G39" i="19" s="1"/>
  <c r="J64" i="15"/>
  <c r="F39" i="19" s="1"/>
  <c r="I64" i="15"/>
  <c r="E39" i="19" s="1"/>
  <c r="H64" i="15"/>
  <c r="D39" i="19" s="1"/>
  <c r="E56" i="19" l="1"/>
  <c r="E54" i="19"/>
  <c r="E53" i="19"/>
  <c r="F29" i="19"/>
  <c r="D56" i="19"/>
  <c r="D54" i="19"/>
  <c r="D53" i="19"/>
  <c r="E29" i="19"/>
  <c r="F26" i="19"/>
  <c r="D29" i="19"/>
  <c r="D27" i="19"/>
  <c r="D26" i="19"/>
  <c r="E27" i="19"/>
  <c r="E26" i="19"/>
  <c r="F27" i="19"/>
  <c r="G128" i="15"/>
  <c r="G86" i="15"/>
  <c r="G65" i="15"/>
  <c r="H53" i="19" l="1"/>
  <c r="H56" i="19"/>
  <c r="H54" i="19"/>
  <c r="H26" i="19"/>
  <c r="H27" i="19"/>
  <c r="H29" i="19"/>
  <c r="C143" i="15"/>
  <c r="B129" i="15"/>
  <c r="M129" i="15"/>
  <c r="I129" i="15"/>
  <c r="B87" i="15"/>
  <c r="M87" i="15"/>
  <c r="I87" i="15"/>
  <c r="B66" i="15"/>
  <c r="N66" i="15"/>
  <c r="M66" i="15"/>
  <c r="J66" i="15"/>
  <c r="B25" i="15"/>
  <c r="H24" i="15"/>
  <c r="H23" i="15"/>
  <c r="I23" i="15"/>
  <c r="I145" i="15" s="1"/>
  <c r="J23" i="15"/>
  <c r="J145" i="15" s="1"/>
  <c r="K23" i="15"/>
  <c r="K145" i="15" s="1"/>
  <c r="L23" i="15"/>
  <c r="M23" i="15"/>
  <c r="M145" i="15" s="1"/>
  <c r="N23" i="15"/>
  <c r="N145" i="15" s="1"/>
  <c r="I24" i="15"/>
  <c r="J24" i="15"/>
  <c r="K24" i="15"/>
  <c r="L24" i="15"/>
  <c r="M24" i="15"/>
  <c r="N24" i="15"/>
  <c r="G24" i="15"/>
  <c r="G146" i="15" s="1"/>
  <c r="J65" i="19" l="1"/>
  <c r="J71" i="19" s="1"/>
  <c r="J73" i="19" s="1"/>
  <c r="N146" i="15"/>
  <c r="H38" i="19"/>
  <c r="H44" i="19" s="1"/>
  <c r="L145" i="15"/>
  <c r="D38" i="19"/>
  <c r="D44" i="19" s="1"/>
  <c r="H145" i="15"/>
  <c r="I65" i="19"/>
  <c r="I71" i="19" s="1"/>
  <c r="I73" i="19" s="1"/>
  <c r="M146" i="15"/>
  <c r="E65" i="19"/>
  <c r="E71" i="19" s="1"/>
  <c r="E73" i="19" s="1"/>
  <c r="I146" i="15"/>
  <c r="D65" i="19"/>
  <c r="D71" i="19" s="1"/>
  <c r="H146" i="15"/>
  <c r="F65" i="19"/>
  <c r="J146" i="15"/>
  <c r="H65" i="19"/>
  <c r="H71" i="19" s="1"/>
  <c r="L146" i="15"/>
  <c r="G65" i="19"/>
  <c r="G71" i="19" s="1"/>
  <c r="G73" i="19" s="1"/>
  <c r="K146" i="15"/>
  <c r="D52" i="19"/>
  <c r="F52" i="19"/>
  <c r="F58" i="19" s="1"/>
  <c r="F60" i="19" s="1"/>
  <c r="F71" i="19"/>
  <c r="F73" i="19" s="1"/>
  <c r="D11" i="19"/>
  <c r="F38" i="19"/>
  <c r="I38" i="19"/>
  <c r="E38" i="19"/>
  <c r="E44" i="19" s="1"/>
  <c r="J38" i="19"/>
  <c r="K38" i="19"/>
  <c r="K44" i="19" s="1"/>
  <c r="K46" i="19" s="1"/>
  <c r="G38" i="19"/>
  <c r="G44" i="19" s="1"/>
  <c r="G64" i="15"/>
  <c r="G127" i="15"/>
  <c r="G129" i="15" s="1"/>
  <c r="G85" i="15"/>
  <c r="G87" i="15" s="1"/>
  <c r="L143" i="15"/>
  <c r="H87" i="15"/>
  <c r="L87" i="15"/>
  <c r="H129" i="15"/>
  <c r="L129" i="15"/>
  <c r="I143" i="15"/>
  <c r="M143" i="15"/>
  <c r="J87" i="15"/>
  <c r="N87" i="15"/>
  <c r="J129" i="15"/>
  <c r="N129" i="15"/>
  <c r="J143" i="15"/>
  <c r="N143" i="15"/>
  <c r="H66" i="15"/>
  <c r="L66" i="15"/>
  <c r="K129" i="15"/>
  <c r="K143" i="15"/>
  <c r="I66" i="15"/>
  <c r="K87" i="15"/>
  <c r="K66" i="15"/>
  <c r="G145" i="15" l="1"/>
  <c r="E52" i="19"/>
  <c r="E58" i="19" s="1"/>
  <c r="E60" i="19" s="1"/>
  <c r="D25" i="19"/>
  <c r="D31" i="19" s="1"/>
  <c r="G66" i="15"/>
  <c r="D14" i="19"/>
  <c r="D16" i="19" s="1"/>
  <c r="D19" i="19" s="1"/>
  <c r="T146" i="15"/>
  <c r="D49" i="19" s="1"/>
  <c r="H73" i="19"/>
  <c r="D73" i="19"/>
  <c r="D58" i="19"/>
  <c r="D60" i="19" s="1"/>
  <c r="H52" i="19"/>
  <c r="H58" i="19" s="1"/>
  <c r="H60" i="19" s="1"/>
  <c r="D13" i="19"/>
  <c r="E25" i="19"/>
  <c r="E31" i="19" s="1"/>
  <c r="F44" i="19"/>
  <c r="I44" i="19"/>
  <c r="I46" i="19" s="1"/>
  <c r="J44" i="19"/>
  <c r="J46" i="19" s="1"/>
  <c r="F25" i="19"/>
  <c r="F31" i="19" s="1"/>
  <c r="F33" i="19" s="1"/>
  <c r="G143" i="15"/>
  <c r="I147" i="15"/>
  <c r="M147" i="15"/>
  <c r="J147" i="15"/>
  <c r="L147" i="15"/>
  <c r="H147" i="15"/>
  <c r="N147" i="15"/>
  <c r="K147" i="15"/>
  <c r="E45" i="19"/>
  <c r="D32" i="19" s="1"/>
  <c r="F45" i="19"/>
  <c r="G45" i="19"/>
  <c r="G46" i="19" s="1"/>
  <c r="D17" i="19" l="1"/>
  <c r="D20" i="19" s="1"/>
  <c r="T145" i="15"/>
  <c r="D22" i="19" s="1"/>
  <c r="F46" i="19"/>
  <c r="E32" i="19"/>
  <c r="E33" i="19" s="1"/>
  <c r="E46" i="19"/>
  <c r="D33" i="19"/>
  <c r="H25" i="19"/>
  <c r="H31" i="19" s="1"/>
  <c r="G147" i="15"/>
  <c r="T147" i="15" s="1"/>
  <c r="D46" i="19"/>
  <c r="H46" i="19"/>
  <c r="F13" i="19" l="1"/>
  <c r="H32" i="19"/>
  <c r="H33" i="19" s="1"/>
  <c r="F16" i="19"/>
  <c r="F15" i="19"/>
  <c r="F12" i="19"/>
  <c r="F14" i="19"/>
  <c r="F11" i="19"/>
  <c r="M25" i="15" l="1"/>
  <c r="K25" i="15"/>
  <c r="J25" i="15"/>
  <c r="I25" i="15"/>
  <c r="N25" i="15"/>
  <c r="L25" i="15"/>
  <c r="G25" i="15" l="1"/>
  <c r="H25" i="15" l="1"/>
  <c r="D8" i="20" l="1"/>
  <c r="AN8" i="20" s="1"/>
</calcChain>
</file>

<file path=xl/sharedStrings.xml><?xml version="1.0" encoding="utf-8"?>
<sst xmlns="http://schemas.openxmlformats.org/spreadsheetml/2006/main" count="464" uniqueCount="181">
  <si>
    <t xml:space="preserve">Cronograma </t>
  </si>
  <si>
    <t xml:space="preserve">Duración de la actividad </t>
  </si>
  <si>
    <t xml:space="preserve">Insumos </t>
  </si>
  <si>
    <t xml:space="preserve">Concepto </t>
  </si>
  <si>
    <t xml:space="preserve">TOTAL GENERAL </t>
  </si>
  <si>
    <t xml:space="preserve">Control </t>
  </si>
  <si>
    <t>Viajes técnicos</t>
  </si>
  <si>
    <t>Objetivo / Actividades</t>
  </si>
  <si>
    <t>Servicios profesionales</t>
  </si>
  <si>
    <t>Viajes Técnicos</t>
  </si>
  <si>
    <t>Presupuesto detallado</t>
  </si>
  <si>
    <t>GLOSARIO</t>
  </si>
  <si>
    <t>Item</t>
  </si>
  <si>
    <t>Descripción</t>
  </si>
  <si>
    <t>Insumos</t>
  </si>
  <si>
    <t>Servicios Profesionales</t>
  </si>
  <si>
    <t>Equipos Menores</t>
  </si>
  <si>
    <t>Otros Gastos</t>
  </si>
  <si>
    <t>Equipos Mayores</t>
  </si>
  <si>
    <t>Otros (no debe superar el 5%)</t>
  </si>
  <si>
    <t>Inicio</t>
  </si>
  <si>
    <t>Nombre del Proyecto</t>
  </si>
  <si>
    <t>Presupuesto Gastos</t>
  </si>
  <si>
    <t>Año 1</t>
  </si>
  <si>
    <t>TOTAL</t>
  </si>
  <si>
    <t>Otros</t>
  </si>
  <si>
    <t>Total Presupuesto Gastos</t>
  </si>
  <si>
    <t>Aporte UDLA</t>
  </si>
  <si>
    <t>Total Presupuesto General</t>
  </si>
  <si>
    <t>x</t>
  </si>
  <si>
    <t>X</t>
  </si>
  <si>
    <t>Externo</t>
  </si>
  <si>
    <t>UDLA</t>
  </si>
  <si>
    <t>Aporte Externo</t>
  </si>
  <si>
    <t>Aporte General UDLA</t>
  </si>
  <si>
    <t>Aporte General Externo</t>
  </si>
  <si>
    <t>Son gastos que que no se encuentran en los items anteriores, este no debe superar el 5% el monto total del proyecto.</t>
  </si>
  <si>
    <t>Equipos Menores (Valor Unitario Menor a $100,00)</t>
  </si>
  <si>
    <t>Costo Unitario</t>
  </si>
  <si>
    <t>Cantidad Requerida</t>
  </si>
  <si>
    <t>Fuente de Financiamiento</t>
  </si>
  <si>
    <t>Equipos Mayores (Valor Unitario a partir de $ 100,00)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</si>
  <si>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</si>
  <si>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</si>
  <si>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</si>
  <si>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</si>
  <si>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</si>
  <si>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</si>
  <si>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</si>
  <si>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</si>
  <si>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Son viajes para la recolección de información (toma de muestras, entrevistas, talleres) en Ecuador este rubro puede incluir: Hospedaje, Alimentación, Movilización, Pasajes. 
No incluye: Participación en conferencias, congresos, seminarios, etc.</t>
  </si>
  <si>
    <t>Materiales que se utilizarán en los proyectos de investigación en este rubro se incluye: reactivos, materiales, guantes, suministros, copias etc.</t>
  </si>
  <si>
    <r>
      <t xml:space="preserve">Son bienes menores que no son inventariados de acuerdo a las políticas contables de la Universidad, con un </t>
    </r>
    <r>
      <rPr>
        <b/>
        <sz val="13"/>
        <rFont val="Calibri"/>
        <family val="2"/>
        <scheme val="minor"/>
      </rPr>
      <t>valor menor a $ 100,00 por unidad.</t>
    </r>
  </si>
  <si>
    <t>Rubro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</si>
  <si>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</si>
  <si>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</si>
  <si>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</si>
  <si>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</si>
  <si>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</si>
  <si>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</si>
  <si>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</si>
  <si>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</si>
  <si>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</si>
  <si>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</si>
  <si>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</si>
  <si>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</si>
  <si>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</si>
  <si>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</si>
  <si>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</si>
  <si>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</si>
  <si>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</si>
  <si>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</si>
  <si>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</si>
  <si>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</si>
  <si>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</si>
  <si>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</si>
  <si>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</si>
  <si>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</si>
  <si>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Coloque una "x" sobre el mes planificado</t>
  </si>
  <si>
    <t>Año 2</t>
  </si>
  <si>
    <t>O.1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</si>
  <si>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</si>
  <si>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</si>
  <si>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</si>
  <si>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</si>
  <si>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</si>
  <si>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</si>
  <si>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</si>
  <si>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</si>
  <si>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</si>
  <si>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</si>
  <si>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O.2</t>
  </si>
  <si>
    <t>O.3</t>
  </si>
  <si>
    <t>O.4</t>
  </si>
  <si>
    <t>Inserte filas aquí, de ser el caso</t>
  </si>
  <si>
    <t>Presupuesto detallado Equipos Mayores</t>
  </si>
  <si>
    <t>Cronograma Valorado por Trimestres</t>
  </si>
  <si>
    <t>Presupuesto Solicitado</t>
  </si>
  <si>
    <t>SÍNTESIS DEL PRESUPUESTO SOLICITADO</t>
  </si>
  <si>
    <t>PLANIFICACIÓN HORAS DE INVESTIGACIÓN</t>
  </si>
  <si>
    <t>N°</t>
  </si>
  <si>
    <t>Horas Semanales Semestre 1</t>
  </si>
  <si>
    <t>Horas Semanales Semestre 2</t>
  </si>
  <si>
    <t>Horas Semanales Semestre 3</t>
  </si>
  <si>
    <t>Horas Semanales Semestre 4</t>
  </si>
  <si>
    <t>Tipo de Participación</t>
  </si>
  <si>
    <t>Director</t>
  </si>
  <si>
    <t>Director Subrogante</t>
  </si>
  <si>
    <t>Perfil</t>
  </si>
  <si>
    <t>Facultad</t>
  </si>
  <si>
    <t>Carrera</t>
  </si>
  <si>
    <t>Costo por Hora Aproximado</t>
  </si>
  <si>
    <t>Total horas del Proyecto</t>
  </si>
  <si>
    <t>Costo Aproximado Recursos Humanos</t>
  </si>
  <si>
    <t>Nombre</t>
  </si>
  <si>
    <t>Asociado</t>
  </si>
  <si>
    <t>Proyecto de Investigación X Convocatoria</t>
  </si>
  <si>
    <t>Año 3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</si>
  <si>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</si>
  <si>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</si>
  <si>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</si>
  <si>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</si>
  <si>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</si>
  <si>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</si>
  <si>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</si>
  <si>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</si>
  <si>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</si>
  <si>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</si>
  <si>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</si>
  <si>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</si>
  <si>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Total Externo:</t>
  </si>
  <si>
    <t>Total UDLA:</t>
  </si>
  <si>
    <t>PRESUPUESTO ANUAL UDLA</t>
  </si>
  <si>
    <t>PRESUPUESTO TRIMESTRAL UDLA</t>
  </si>
  <si>
    <t>Horas Semanales Semestre 5</t>
  </si>
  <si>
    <t>Horas Semanales Semestre 6</t>
  </si>
  <si>
    <t>Se ha detectado un error en el presupuesto, favor verificar las hojas ''Presupuesto detallado Gasto'' y ''Presupuesto Equipos Mayores''; en ellas el presupuesto solicitado (Columna E) debe concordar con los montos colocados en el cronograma valorado (Suma Columnas F a la Q).</t>
  </si>
  <si>
    <t>PRESUPUESTO ANUAL EXTERNO</t>
  </si>
  <si>
    <t>Trimestre 9</t>
  </si>
  <si>
    <t>Trimestre 10</t>
  </si>
  <si>
    <t>Trimestre 11</t>
  </si>
  <si>
    <t>Trimestre 12</t>
  </si>
  <si>
    <t>PRESUPUESTO TRIMESTRAL EXTERNO</t>
  </si>
  <si>
    <r>
      <t xml:space="preserve">Son bienes que son inventariados de acuerdo a las políticas contables de la Universidad, con un </t>
    </r>
    <r>
      <rPr>
        <b/>
        <sz val="13"/>
        <rFont val="Calibri"/>
        <family val="2"/>
        <scheme val="minor"/>
      </rPr>
      <t>valor mayor o igual a $ 100,00 por unidad.</t>
    </r>
    <r>
      <rPr>
        <sz val="13"/>
        <rFont val="Calibri"/>
        <family val="2"/>
        <scheme val="minor"/>
      </rPr>
      <t xml:space="preserve">  Estos rubros deben ser considerados en la pestaña de </t>
    </r>
    <r>
      <rPr>
        <b/>
        <sz val="13"/>
        <rFont val="Calibri"/>
        <family val="2"/>
        <scheme val="minor"/>
      </rPr>
      <t>Presupuesto Equipos Mayores</t>
    </r>
    <r>
      <rPr>
        <sz val="13"/>
        <rFont val="Calibri"/>
        <family val="2"/>
        <scheme val="minor"/>
      </rPr>
      <t>. (Incluye Licencias de Software)</t>
    </r>
  </si>
  <si>
    <t>Recursos materiales Financiados por la Contraparte:</t>
  </si>
  <si>
    <t>Costo total aproximado por artículo:</t>
  </si>
  <si>
    <t>Costo aproximado por artículo (UDLA):</t>
  </si>
  <si>
    <t>Número de Publicaciones:</t>
  </si>
  <si>
    <t>Monto Total del Proyecto:</t>
  </si>
  <si>
    <t>Monto Total Financiado por la UDLA:</t>
  </si>
  <si>
    <t>Recursos humanos Financiados por la UDLA:</t>
  </si>
  <si>
    <t>Recursos materiales Financiados por la UDLA:</t>
  </si>
  <si>
    <t>Monto Total Financiado por la Contraparte:</t>
  </si>
  <si>
    <t>Recursos humanos Financiado por la Contraparte:</t>
  </si>
  <si>
    <t>Duración del proyecto:</t>
  </si>
  <si>
    <t>Facultad/Escuela y Carrera:</t>
  </si>
  <si>
    <t>Responsable:</t>
  </si>
  <si>
    <t>Nombre del Proyecto:</t>
  </si>
  <si>
    <t>Servicios de Laboratorio</t>
  </si>
  <si>
    <t xml:space="preserve">Honorarios por servicios prestados en temas de investigación en este rubro se incluye:  Honorarios por secuenciación (externo), Contrataciones por Servicios Profesionasles </t>
  </si>
  <si>
    <t>Servicios prestados por Laboratorios de Investigación, procesamiento de muestras.</t>
  </si>
  <si>
    <t>Proyecto de Investigación XIII Convocatoria</t>
  </si>
  <si>
    <t>Proyecto Cofinanciado:</t>
  </si>
  <si>
    <t>Cantidad Cofinanciada que Ingresa a UDLA (Especie Monetaria):</t>
  </si>
  <si>
    <t>Total</t>
  </si>
  <si>
    <t>Lo Procesa UDLA</t>
  </si>
  <si>
    <t>Inicial 1</t>
  </si>
  <si>
    <t>Inicial 2</t>
  </si>
  <si>
    <t>Inicial 3</t>
  </si>
  <si>
    <t>Asociado 1</t>
  </si>
  <si>
    <t>Asociado 2</t>
  </si>
  <si>
    <t>Asociado 3</t>
  </si>
  <si>
    <t>Senior 1</t>
  </si>
  <si>
    <t>Senior 2</t>
  </si>
  <si>
    <t>Senior 3</t>
  </si>
  <si>
    <t xml:space="preserve">Investigador puro </t>
  </si>
  <si>
    <t>Candidato a PHD SHC</t>
  </si>
  <si>
    <t>Candidato a PHD CHC</t>
  </si>
  <si>
    <t>Técnico docente (Tercer nivel)</t>
  </si>
  <si>
    <t>Docentes (Maestría)</t>
  </si>
  <si>
    <t>Docentes (Phd)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</si>
</sst>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[$$-409]* #,##0.00_ ;_-[$$-409]* \-#,##0.00\ ;_-[$$-409]* &quot;-&quot;??_ ;_-@_ "/>
    <numFmt numFmtId="166" formatCode="_ [$$-300A]* #,##0.00_ ;_ [$$-300A]* \-#,##0.00_ ;_ [$$-300A]* &quot;-&quot;??_ ;_ @_ "/>
    <numFmt numFmtId="167" formatCode="_ [$$-300A]* #.##000_ ;_ [$$-300A]* \-#.##000_ ;_ [$$-300A]* &quot;-&quot;??_ ;_ @_ "/>
  </numFmts>
  <fonts count="4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98002E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rgb="FF98002E"/>
      <name val="Calibri"/>
      <family val="2"/>
      <scheme val="minor"/>
    </font>
    <font>
      <b/>
      <sz val="11"/>
      <color rgb="FF98002E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4"/>
      </right>
      <top style="medium">
        <color indexed="64"/>
      </top>
      <bottom/>
      <diagonal/>
    </border>
    <border>
      <left style="medium">
        <color theme="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</borders>
  <cellStyleXfs count="64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4" applyFill="1" applyBorder="1" applyAlignment="1" applyProtection="1">
      <alignment horizontal="center" vertical="center"/>
    </xf>
    <xf numFmtId="0" fontId="19" fillId="0" borderId="0" xfId="6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2" applyFont="1" applyAlignment="1" applyProtection="1">
      <alignment vertical="center"/>
    </xf>
    <xf numFmtId="0" fontId="5" fillId="0" borderId="2" xfId="4" applyAlignment="1" applyProtection="1">
      <alignment vertical="center"/>
    </xf>
    <xf numFmtId="0" fontId="5" fillId="0" borderId="0" xfId="4" applyBorder="1" applyAlignment="1" applyProtection="1">
      <alignment horizontal="left" vertical="center" wrapText="1"/>
    </xf>
    <xf numFmtId="0" fontId="5" fillId="0" borderId="0" xfId="4" applyBorder="1" applyAlignment="1" applyProtection="1">
      <alignment horizontal="center" vertical="center" wrapText="1"/>
    </xf>
    <xf numFmtId="0" fontId="5" fillId="0" borderId="0" xfId="4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4" borderId="8" xfId="0" applyFont="1" applyFill="1" applyBorder="1" applyAlignment="1">
      <alignment horizontal="justify" vertical="center" wrapText="1"/>
    </xf>
    <xf numFmtId="0" fontId="29" fillId="4" borderId="10" xfId="0" applyFont="1" applyFill="1" applyBorder="1" applyAlignment="1">
      <alignment horizontal="justify" vertical="center" wrapText="1"/>
    </xf>
    <xf numFmtId="166" fontId="23" fillId="0" borderId="0" xfId="621" applyNumberFormat="1" applyFont="1" applyBorder="1" applyAlignment="1" applyProtection="1">
      <alignment vertical="center"/>
      <protection locked="0"/>
    </xf>
    <xf numFmtId="3" fontId="23" fillId="0" borderId="0" xfId="1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2" fillId="0" borderId="0" xfId="4" applyFont="1" applyFill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5" fillId="0" borderId="0" xfId="4" applyBorder="1" applyAlignment="1" applyProtection="1">
      <alignment horizontal="left" vertical="center"/>
    </xf>
    <xf numFmtId="0" fontId="37" fillId="4" borderId="0" xfId="624" applyFont="1" applyFill="1" applyAlignment="1" applyProtection="1">
      <alignment horizontal="center" vertical="center"/>
    </xf>
    <xf numFmtId="0" fontId="38" fillId="0" borderId="0" xfId="0" applyFont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8" fillId="0" borderId="0" xfId="0" applyFont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20" xfId="5" applyBorder="1" applyAlignment="1" applyProtection="1">
      <alignment horizontal="center" vertical="center"/>
    </xf>
    <xf numFmtId="0" fontId="6" fillId="0" borderId="0" xfId="5" applyBorder="1" applyAlignment="1" applyProtection="1">
      <alignment horizontal="center" vertical="center"/>
    </xf>
    <xf numFmtId="0" fontId="6" fillId="0" borderId="21" xfId="5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24" xfId="0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3" fillId="0" borderId="2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2" xfId="0" applyFont="1" applyBorder="1" applyAlignment="1">
      <alignment horizontal="center"/>
    </xf>
    <xf numFmtId="0" fontId="33" fillId="0" borderId="24" xfId="0" applyFont="1" applyBorder="1" applyAlignment="1" applyProtection="1">
      <alignment vertical="center"/>
      <protection locked="0"/>
    </xf>
    <xf numFmtId="0" fontId="0" fillId="0" borderId="22" xfId="0" applyBorder="1" applyProtection="1">
      <protection locked="0"/>
    </xf>
    <xf numFmtId="44" fontId="25" fillId="0" borderId="0" xfId="0" applyNumberFormat="1" applyFont="1" applyAlignment="1">
      <alignment vertical="center"/>
    </xf>
    <xf numFmtId="166" fontId="23" fillId="0" borderId="0" xfId="621" applyNumberFormat="1" applyFont="1" applyBorder="1" applyAlignment="1" applyProtection="1">
      <alignment vertical="center"/>
    </xf>
    <xf numFmtId="3" fontId="23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32" fillId="0" borderId="0" xfId="4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9" fillId="0" borderId="0" xfId="6" applyFont="1" applyBorder="1" applyAlignment="1" applyProtection="1">
      <alignment horizontal="center" vertical="center" wrapText="1"/>
    </xf>
    <xf numFmtId="0" fontId="19" fillId="0" borderId="0" xfId="6" applyFont="1" applyBorder="1" applyAlignment="1" applyProtection="1">
      <alignment horizontal="center" vertical="center"/>
    </xf>
    <xf numFmtId="44" fontId="7" fillId="0" borderId="0" xfId="6" applyNumberForma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41" fillId="0" borderId="0" xfId="4" applyFont="1" applyBorder="1" applyAlignment="1" applyProtection="1">
      <alignment horizontal="left" vertical="center"/>
    </xf>
    <xf numFmtId="2" fontId="7" fillId="0" borderId="0" xfId="621" applyNumberFormat="1" applyFont="1" applyBorder="1" applyAlignment="1" applyProtection="1">
      <alignment vertical="center"/>
    </xf>
    <xf numFmtId="2" fontId="7" fillId="0" borderId="0" xfId="621" applyNumberFormat="1" applyFont="1" applyBorder="1" applyAlignment="1" applyProtection="1">
      <alignment vertical="center" wrapText="1"/>
    </xf>
    <xf numFmtId="164" fontId="43" fillId="0" borderId="0" xfId="621" applyFont="1" applyFill="1" applyBorder="1" applyAlignment="1" applyProtection="1">
      <alignment horizontal="center" vertical="center" wrapText="1"/>
    </xf>
    <xf numFmtId="0" fontId="42" fillId="2" borderId="28" xfId="4" applyFont="1" applyFill="1" applyBorder="1" applyAlignment="1" applyProtection="1">
      <alignment horizontal="center" vertical="center" wrapText="1"/>
    </xf>
    <xf numFmtId="0" fontId="42" fillId="2" borderId="29" xfId="4" applyFont="1" applyFill="1" applyBorder="1" applyAlignment="1" applyProtection="1">
      <alignment horizontal="center" vertical="center" wrapText="1"/>
    </xf>
    <xf numFmtId="0" fontId="43" fillId="0" borderId="18" xfId="0" applyFont="1" applyBorder="1" applyAlignment="1" applyProtection="1">
      <alignment vertical="center" wrapText="1"/>
      <protection locked="0"/>
    </xf>
    <xf numFmtId="0" fontId="43" fillId="0" borderId="18" xfId="0" applyFont="1" applyBorder="1" applyAlignment="1" applyProtection="1">
      <alignment horizontal="center" vertical="center" wrapText="1"/>
      <protection locked="0"/>
    </xf>
    <xf numFmtId="2" fontId="43" fillId="0" borderId="18" xfId="4" applyNumberFormat="1" applyFont="1" applyFill="1" applyBorder="1" applyAlignment="1" applyProtection="1">
      <alignment vertical="center" wrapText="1"/>
      <protection locked="0"/>
    </xf>
    <xf numFmtId="2" fontId="43" fillId="0" borderId="0" xfId="4" applyNumberFormat="1" applyFont="1" applyFill="1" applyBorder="1" applyAlignment="1" applyProtection="1">
      <alignment vertical="center"/>
      <protection locked="0"/>
    </xf>
    <xf numFmtId="1" fontId="43" fillId="0" borderId="0" xfId="621" applyNumberFormat="1" applyFont="1" applyBorder="1" applyAlignment="1" applyProtection="1">
      <alignment horizontal="center" vertical="center"/>
      <protection locked="0"/>
    </xf>
    <xf numFmtId="2" fontId="43" fillId="0" borderId="0" xfId="4" applyNumberFormat="1" applyFont="1" applyFill="1" applyBorder="1" applyAlignment="1" applyProtection="1">
      <alignment vertical="center" wrapText="1"/>
      <protection locked="0"/>
    </xf>
    <xf numFmtId="2" fontId="35" fillId="0" borderId="0" xfId="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7" fontId="23" fillId="0" borderId="0" xfId="621" applyNumberFormat="1" applyFont="1" applyAlignment="1" applyProtection="1">
      <alignment vertical="center"/>
      <protection locked="0"/>
    </xf>
    <xf numFmtId="164" fontId="23" fillId="0" borderId="0" xfId="621" applyFont="1" applyAlignment="1" applyProtection="1">
      <alignment vertical="center"/>
      <protection locked="0"/>
    </xf>
    <xf numFmtId="167" fontId="24" fillId="0" borderId="0" xfId="621" applyNumberFormat="1" applyFont="1" applyAlignment="1" applyProtection="1">
      <alignment vertical="center"/>
      <protection locked="0"/>
    </xf>
    <xf numFmtId="0" fontId="38" fillId="0" borderId="17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38" fillId="0" borderId="20" xfId="0" applyFont="1" applyBorder="1" applyAlignment="1" applyProtection="1">
      <alignment vertical="center"/>
      <protection locked="0"/>
    </xf>
    <xf numFmtId="0" fontId="38" fillId="0" borderId="21" xfId="0" applyFont="1" applyBorder="1" applyAlignment="1" applyProtection="1">
      <alignment vertical="center"/>
      <protection locked="0"/>
    </xf>
    <xf numFmtId="0" fontId="38" fillId="0" borderId="20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164" fontId="43" fillId="0" borderId="0" xfId="621" applyFont="1" applyProtection="1"/>
    <xf numFmtId="9" fontId="35" fillId="0" borderId="0" xfId="643" applyFont="1" applyBorder="1" applyAlignment="1" applyProtection="1">
      <alignment horizontal="center" vertical="center"/>
    </xf>
    <xf numFmtId="44" fontId="22" fillId="0" borderId="0" xfId="0" applyNumberFormat="1" applyFont="1" applyAlignment="1">
      <alignment vertical="center"/>
    </xf>
    <xf numFmtId="9" fontId="36" fillId="0" borderId="0" xfId="643" applyFont="1" applyBorder="1" applyAlignment="1" applyProtection="1">
      <alignment horizontal="center" vertical="center"/>
    </xf>
    <xf numFmtId="0" fontId="5" fillId="0" borderId="0" xfId="4" applyBorder="1" applyAlignment="1" applyProtection="1">
      <alignment vertical="center"/>
    </xf>
    <xf numFmtId="0" fontId="35" fillId="0" borderId="0" xfId="4" applyFont="1" applyBorder="1" applyAlignment="1" applyProtection="1">
      <alignment horizontal="left" vertical="center"/>
    </xf>
    <xf numFmtId="0" fontId="35" fillId="0" borderId="0" xfId="4" applyFont="1" applyBorder="1" applyAlignment="1" applyProtection="1">
      <alignment vertical="center"/>
    </xf>
    <xf numFmtId="0" fontId="35" fillId="5" borderId="0" xfId="4" applyFont="1" applyFill="1" applyBorder="1" applyAlignment="1" applyProtection="1">
      <alignment horizontal="center" vertical="center"/>
      <protection locked="0"/>
    </xf>
    <xf numFmtId="0" fontId="35" fillId="5" borderId="0" xfId="4" applyFont="1" applyFill="1" applyBorder="1" applyAlignment="1" applyProtection="1">
      <alignment vertical="center"/>
      <protection locked="0"/>
    </xf>
    <xf numFmtId="0" fontId="34" fillId="0" borderId="0" xfId="6" applyFont="1" applyBorder="1" applyAlignment="1" applyProtection="1">
      <alignment horizontal="center" vertical="center"/>
    </xf>
    <xf numFmtId="44" fontId="35" fillId="5" borderId="0" xfId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44" fontId="16" fillId="0" borderId="0" xfId="0" applyNumberFormat="1" applyFont="1" applyAlignment="1">
      <alignment vertical="center"/>
    </xf>
    <xf numFmtId="0" fontId="19" fillId="0" borderId="0" xfId="6" applyFont="1" applyBorder="1" applyAlignment="1" applyProtection="1">
      <alignment vertical="center" wrapText="1"/>
    </xf>
    <xf numFmtId="0" fontId="4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33" fillId="0" borderId="0" xfId="0" applyFont="1" applyAlignment="1" applyProtection="1">
      <alignment horizontal="center" vertical="center"/>
      <protection locked="0"/>
    </xf>
    <xf numFmtId="44" fontId="7" fillId="0" borderId="30" xfId="1" applyFont="1" applyBorder="1" applyAlignment="1" applyProtection="1">
      <alignment vertical="center"/>
    </xf>
    <xf numFmtId="165" fontId="7" fillId="0" borderId="30" xfId="1" applyNumberFormat="1" applyFont="1" applyBorder="1" applyAlignment="1" applyProtection="1">
      <alignment vertical="center"/>
    </xf>
    <xf numFmtId="165" fontId="7" fillId="0" borderId="31" xfId="1" applyNumberFormat="1" applyFont="1" applyBorder="1" applyAlignment="1" applyProtection="1">
      <alignment vertical="center"/>
    </xf>
    <xf numFmtId="0" fontId="6" fillId="0" borderId="37" xfId="4" applyFont="1" applyBorder="1" applyAlignment="1" applyProtection="1">
      <alignment horizontal="center" vertical="center" wrapText="1"/>
    </xf>
    <xf numFmtId="0" fontId="33" fillId="0" borderId="37" xfId="0" applyFont="1" applyBorder="1" applyAlignment="1" applyProtection="1">
      <alignment vertical="center" wrapText="1"/>
      <protection locked="0"/>
    </xf>
    <xf numFmtId="166" fontId="23" fillId="0" borderId="38" xfId="621" applyNumberFormat="1" applyFont="1" applyBorder="1" applyAlignment="1" applyProtection="1">
      <alignment vertical="center"/>
      <protection locked="0"/>
    </xf>
    <xf numFmtId="0" fontId="19" fillId="0" borderId="37" xfId="6" applyFont="1" applyBorder="1" applyAlignment="1" applyProtection="1">
      <alignment vertical="center" wrapText="1"/>
    </xf>
    <xf numFmtId="165" fontId="7" fillId="0" borderId="39" xfId="1" applyNumberFormat="1" applyFont="1" applyBorder="1" applyAlignment="1" applyProtection="1">
      <alignment vertical="center"/>
    </xf>
    <xf numFmtId="44" fontId="7" fillId="0" borderId="42" xfId="1" applyFont="1" applyBorder="1" applyAlignment="1" applyProtection="1">
      <alignment vertical="center"/>
    </xf>
    <xf numFmtId="44" fontId="7" fillId="0" borderId="43" xfId="1" applyFont="1" applyBorder="1" applyAlignment="1" applyProtection="1">
      <alignment vertical="center"/>
    </xf>
    <xf numFmtId="44" fontId="7" fillId="0" borderId="30" xfId="6" applyNumberFormat="1" applyBorder="1" applyAlignment="1" applyProtection="1">
      <alignment vertical="center"/>
    </xf>
    <xf numFmtId="165" fontId="7" fillId="0" borderId="30" xfId="6" applyNumberFormat="1" applyBorder="1" applyAlignment="1" applyProtection="1">
      <alignment vertical="center"/>
    </xf>
    <xf numFmtId="44" fontId="7" fillId="0" borderId="42" xfId="6" applyNumberFormat="1" applyBorder="1" applyAlignment="1" applyProtection="1">
      <alignment vertical="center"/>
    </xf>
    <xf numFmtId="0" fontId="22" fillId="0" borderId="37" xfId="0" applyFont="1" applyBorder="1" applyAlignment="1" applyProtection="1">
      <alignment horizontal="left" vertical="center"/>
      <protection locked="0"/>
    </xf>
    <xf numFmtId="0" fontId="0" fillId="0" borderId="37" xfId="0" applyBorder="1" applyAlignment="1">
      <alignment vertical="center"/>
    </xf>
    <xf numFmtId="0" fontId="22" fillId="0" borderId="37" xfId="0" applyFont="1" applyBorder="1" applyAlignment="1">
      <alignment horizontal="left" vertical="center"/>
    </xf>
    <xf numFmtId="44" fontId="7" fillId="0" borderId="41" xfId="6" applyNumberFormat="1" applyBorder="1" applyAlignment="1" applyProtection="1">
      <alignment vertical="center"/>
    </xf>
    <xf numFmtId="44" fontId="7" fillId="0" borderId="41" xfId="1" applyFont="1" applyBorder="1" applyAlignment="1" applyProtection="1">
      <alignment vertical="center"/>
    </xf>
    <xf numFmtId="44" fontId="7" fillId="0" borderId="47" xfId="1" applyFont="1" applyBorder="1" applyAlignment="1" applyProtection="1">
      <alignment vertical="center"/>
    </xf>
    <xf numFmtId="44" fontId="7" fillId="0" borderId="47" xfId="6" applyNumberFormat="1" applyBorder="1" applyAlignment="1" applyProtection="1">
      <alignment vertical="center"/>
    </xf>
    <xf numFmtId="0" fontId="6" fillId="0" borderId="37" xfId="4" applyFont="1" applyBorder="1" applyAlignment="1" applyProtection="1">
      <alignment horizontal="center" vertical="center" wrapText="1"/>
      <protection locked="0"/>
    </xf>
    <xf numFmtId="44" fontId="7" fillId="0" borderId="31" xfId="6" applyNumberFormat="1" applyBorder="1" applyAlignment="1" applyProtection="1">
      <alignment vertical="center"/>
    </xf>
    <xf numFmtId="165" fontId="7" fillId="0" borderId="31" xfId="6" applyNumberFormat="1" applyBorder="1" applyAlignment="1" applyProtection="1">
      <alignment vertical="center"/>
    </xf>
    <xf numFmtId="0" fontId="22" fillId="0" borderId="44" xfId="0" applyFont="1" applyBorder="1" applyAlignment="1">
      <alignment horizontal="left" vertical="center"/>
    </xf>
    <xf numFmtId="0" fontId="34" fillId="0" borderId="46" xfId="6" applyFont="1" applyBorder="1" applyAlignment="1" applyProtection="1">
      <alignment vertical="center"/>
    </xf>
    <xf numFmtId="0" fontId="34" fillId="0" borderId="45" xfId="6" applyFont="1" applyBorder="1" applyAlignment="1" applyProtection="1">
      <alignment vertical="center"/>
    </xf>
    <xf numFmtId="44" fontId="20" fillId="0" borderId="30" xfId="6" applyNumberFormat="1" applyFont="1" applyBorder="1" applyAlignment="1" applyProtection="1">
      <alignment vertical="center"/>
    </xf>
    <xf numFmtId="44" fontId="20" fillId="0" borderId="31" xfId="6" applyNumberFormat="1" applyFont="1" applyBorder="1" applyAlignment="1" applyProtection="1">
      <alignment vertical="center"/>
    </xf>
    <xf numFmtId="44" fontId="7" fillId="0" borderId="48" xfId="1" applyFont="1" applyBorder="1" applyAlignment="1" applyProtection="1">
      <alignment vertical="center"/>
    </xf>
    <xf numFmtId="44" fontId="7" fillId="0" borderId="49" xfId="1" applyFont="1" applyBorder="1" applyAlignment="1" applyProtection="1">
      <alignment vertical="center"/>
    </xf>
    <xf numFmtId="0" fontId="5" fillId="0" borderId="32" xfId="4" applyBorder="1" applyAlignment="1" applyProtection="1">
      <alignment horizontal="center" vertical="center"/>
      <protection locked="0"/>
    </xf>
    <xf numFmtId="0" fontId="5" fillId="0" borderId="33" xfId="4" applyBorder="1" applyAlignment="1" applyProtection="1">
      <alignment horizontal="center" vertical="center"/>
      <protection locked="0"/>
    </xf>
    <xf numFmtId="0" fontId="5" fillId="0" borderId="36" xfId="4" applyBorder="1" applyAlignment="1" applyProtection="1">
      <alignment horizontal="center" vertical="center"/>
      <protection locked="0"/>
    </xf>
    <xf numFmtId="166" fontId="23" fillId="0" borderId="37" xfId="621" applyNumberFormat="1" applyFont="1" applyBorder="1" applyAlignment="1" applyProtection="1">
      <alignment vertical="center"/>
      <protection locked="0"/>
    </xf>
    <xf numFmtId="166" fontId="23" fillId="0" borderId="40" xfId="621" applyNumberFormat="1" applyFont="1" applyBorder="1" applyAlignment="1" applyProtection="1">
      <alignment vertical="center"/>
      <protection locked="0"/>
    </xf>
    <xf numFmtId="166" fontId="23" fillId="0" borderId="41" xfId="621" applyNumberFormat="1" applyFont="1" applyBorder="1" applyAlignment="1" applyProtection="1">
      <alignment vertical="center"/>
      <protection locked="0"/>
    </xf>
    <xf numFmtId="166" fontId="23" fillId="0" borderId="47" xfId="621" applyNumberFormat="1" applyFont="1" applyBorder="1" applyAlignment="1" applyProtection="1">
      <alignment vertical="center"/>
      <protection locked="0"/>
    </xf>
    <xf numFmtId="44" fontId="7" fillId="0" borderId="48" xfId="6" applyNumberFormat="1" applyBorder="1" applyAlignment="1" applyProtection="1">
      <alignment vertical="center"/>
    </xf>
    <xf numFmtId="44" fontId="7" fillId="0" borderId="50" xfId="6" applyNumberFormat="1" applyBorder="1" applyAlignment="1" applyProtection="1">
      <alignment vertical="center"/>
    </xf>
    <xf numFmtId="0" fontId="5" fillId="0" borderId="32" xfId="4" applyBorder="1" applyAlignment="1" applyProtection="1">
      <alignment horizontal="center" vertical="center"/>
    </xf>
    <xf numFmtId="0" fontId="5" fillId="0" borderId="33" xfId="4" applyBorder="1" applyAlignment="1" applyProtection="1">
      <alignment horizontal="center" vertical="center"/>
    </xf>
    <xf numFmtId="0" fontId="5" fillId="0" borderId="36" xfId="4" applyBorder="1" applyAlignment="1" applyProtection="1">
      <alignment horizontal="center" vertical="center"/>
    </xf>
    <xf numFmtId="44" fontId="7" fillId="0" borderId="50" xfId="1" applyFont="1" applyBorder="1" applyAlignment="1" applyProtection="1">
      <alignment vertical="center"/>
    </xf>
    <xf numFmtId="0" fontId="33" fillId="0" borderId="0" xfId="0" applyFont="1" applyAlignment="1">
      <alignment vertical="center" wrapText="1"/>
    </xf>
    <xf numFmtId="0" fontId="6" fillId="0" borderId="32" xfId="4" applyFont="1" applyBorder="1" applyAlignment="1" applyProtection="1">
      <alignment horizontal="center" vertical="center" wrapText="1"/>
    </xf>
    <xf numFmtId="0" fontId="6" fillId="0" borderId="33" xfId="4" applyFont="1" applyBorder="1" applyAlignment="1" applyProtection="1">
      <alignment horizontal="center" vertical="center" wrapText="1"/>
      <protection locked="0"/>
    </xf>
    <xf numFmtId="0" fontId="6" fillId="0" borderId="33" xfId="4" applyFont="1" applyBorder="1" applyAlignment="1" applyProtection="1">
      <alignment horizontal="center" vertical="center" wrapText="1"/>
    </xf>
    <xf numFmtId="167" fontId="23" fillId="0" borderId="38" xfId="621" applyNumberFormat="1" applyFont="1" applyBorder="1" applyAlignment="1" applyProtection="1">
      <alignment vertical="center"/>
      <protection locked="0"/>
    </xf>
    <xf numFmtId="0" fontId="33" fillId="0" borderId="37" xfId="0" applyFont="1" applyBorder="1" applyAlignment="1">
      <alignment vertical="center" wrapText="1"/>
    </xf>
    <xf numFmtId="166" fontId="23" fillId="0" borderId="40" xfId="621" applyNumberFormat="1" applyFont="1" applyBorder="1" applyAlignment="1" applyProtection="1">
      <alignment vertical="center"/>
    </xf>
    <xf numFmtId="166" fontId="23" fillId="0" borderId="41" xfId="621" applyNumberFormat="1" applyFont="1" applyBorder="1" applyAlignment="1" applyProtection="1">
      <alignment vertical="center"/>
    </xf>
    <xf numFmtId="166" fontId="23" fillId="0" borderId="47" xfId="621" applyNumberFormat="1" applyFont="1" applyBorder="1" applyAlignment="1" applyProtection="1">
      <alignment vertical="center"/>
    </xf>
    <xf numFmtId="165" fontId="7" fillId="0" borderId="0" xfId="621" applyNumberFormat="1" applyFont="1" applyBorder="1" applyAlignment="1" applyProtection="1">
      <alignment vertical="center"/>
    </xf>
    <xf numFmtId="0" fontId="17" fillId="2" borderId="32" xfId="4" applyFont="1" applyFill="1" applyBorder="1" applyAlignment="1" applyProtection="1">
      <alignment horizontal="center" vertical="center"/>
    </xf>
    <xf numFmtId="1" fontId="17" fillId="2" borderId="33" xfId="4" applyNumberFormat="1" applyFont="1" applyFill="1" applyBorder="1" applyAlignment="1" applyProtection="1">
      <alignment horizontal="center" vertical="center" wrapText="1"/>
    </xf>
    <xf numFmtId="0" fontId="17" fillId="2" borderId="36" xfId="4" applyFont="1" applyFill="1" applyBorder="1" applyAlignment="1" applyProtection="1">
      <alignment horizontal="center" vertical="center" wrapText="1"/>
    </xf>
    <xf numFmtId="0" fontId="18" fillId="0" borderId="37" xfId="4" applyFont="1" applyFill="1" applyBorder="1" applyAlignment="1" applyProtection="1">
      <alignment vertical="center" wrapText="1"/>
    </xf>
    <xf numFmtId="165" fontId="1" fillId="0" borderId="38" xfId="621" applyNumberFormat="1" applyFont="1" applyBorder="1" applyAlignment="1" applyProtection="1">
      <alignment vertical="center"/>
    </xf>
    <xf numFmtId="165" fontId="7" fillId="0" borderId="38" xfId="621" applyNumberFormat="1" applyFont="1" applyBorder="1" applyAlignment="1" applyProtection="1">
      <alignment vertical="center"/>
    </xf>
    <xf numFmtId="0" fontId="7" fillId="0" borderId="44" xfId="6" applyBorder="1" applyAlignment="1" applyProtection="1">
      <alignment vertical="center"/>
    </xf>
    <xf numFmtId="165" fontId="7" fillId="0" borderId="46" xfId="621" applyNumberFormat="1" applyFont="1" applyBorder="1" applyAlignment="1" applyProtection="1">
      <alignment vertical="center"/>
    </xf>
    <xf numFmtId="165" fontId="7" fillId="0" borderId="45" xfId="621" applyNumberFormat="1" applyFont="1" applyBorder="1" applyAlignment="1" applyProtection="1">
      <alignment vertical="center"/>
    </xf>
    <xf numFmtId="0" fontId="25" fillId="2" borderId="32" xfId="4" applyFont="1" applyFill="1" applyBorder="1" applyAlignment="1" applyProtection="1">
      <alignment horizontal="center" vertical="center"/>
    </xf>
    <xf numFmtId="0" fontId="25" fillId="2" borderId="33" xfId="4" applyFont="1" applyFill="1" applyBorder="1" applyAlignment="1" applyProtection="1">
      <alignment horizontal="center" vertical="center"/>
    </xf>
    <xf numFmtId="0" fontId="25" fillId="2" borderId="36" xfId="4" applyFont="1" applyFill="1" applyBorder="1" applyAlignment="1" applyProtection="1">
      <alignment horizontal="center" vertical="center" wrapText="1"/>
    </xf>
    <xf numFmtId="0" fontId="36" fillId="0" borderId="37" xfId="4" applyFont="1" applyFill="1" applyBorder="1" applyAlignment="1" applyProtection="1">
      <alignment vertical="center" wrapText="1"/>
    </xf>
    <xf numFmtId="0" fontId="17" fillId="2" borderId="33" xfId="4" applyFont="1" applyFill="1" applyBorder="1" applyAlignment="1" applyProtection="1">
      <alignment horizontal="center" vertical="center" wrapText="1"/>
    </xf>
    <xf numFmtId="0" fontId="42" fillId="2" borderId="51" xfId="4" applyFont="1" applyFill="1" applyBorder="1" applyAlignment="1" applyProtection="1">
      <alignment horizontal="center" vertical="center" wrapText="1"/>
    </xf>
    <xf numFmtId="0" fontId="42" fillId="2" borderId="52" xfId="4" applyFont="1" applyFill="1" applyBorder="1" applyAlignment="1" applyProtection="1">
      <alignment horizontal="center" vertical="center"/>
    </xf>
    <xf numFmtId="0" fontId="42" fillId="2" borderId="53" xfId="4" applyFont="1" applyFill="1" applyBorder="1" applyAlignment="1" applyProtection="1">
      <alignment horizontal="center" vertical="center" wrapText="1"/>
    </xf>
    <xf numFmtId="164" fontId="43" fillId="0" borderId="55" xfId="621" applyFont="1" applyBorder="1" applyAlignment="1" applyProtection="1">
      <alignment horizontal="center" vertical="center"/>
    </xf>
    <xf numFmtId="164" fontId="43" fillId="0" borderId="38" xfId="621" applyFont="1" applyBorder="1" applyAlignment="1" applyProtection="1">
      <alignment horizontal="center" vertical="center"/>
    </xf>
    <xf numFmtId="0" fontId="43" fillId="0" borderId="41" xfId="0" applyFont="1" applyBorder="1" applyAlignment="1" applyProtection="1">
      <alignment vertical="center" wrapText="1"/>
      <protection locked="0"/>
    </xf>
    <xf numFmtId="0" fontId="43" fillId="0" borderId="41" xfId="0" applyFont="1" applyBorder="1" applyAlignment="1" applyProtection="1">
      <alignment horizontal="center" vertical="center" wrapText="1"/>
      <protection locked="0"/>
    </xf>
    <xf numFmtId="2" fontId="43" fillId="0" borderId="41" xfId="4" applyNumberFormat="1" applyFont="1" applyFill="1" applyBorder="1" applyAlignment="1" applyProtection="1">
      <alignment vertical="center" wrapText="1"/>
      <protection locked="0"/>
    </xf>
    <xf numFmtId="164" fontId="43" fillId="0" borderId="41" xfId="621" applyFont="1" applyFill="1" applyBorder="1" applyAlignment="1" applyProtection="1">
      <alignment horizontal="center" vertical="center" wrapText="1"/>
    </xf>
    <xf numFmtId="1" fontId="43" fillId="0" borderId="41" xfId="621" applyNumberFormat="1" applyFont="1" applyBorder="1" applyAlignment="1" applyProtection="1">
      <alignment horizontal="center" vertical="center"/>
      <protection locked="0"/>
    </xf>
    <xf numFmtId="164" fontId="43" fillId="0" borderId="47" xfId="621" applyFont="1" applyBorder="1" applyAlignment="1" applyProtection="1">
      <alignment horizontal="center" vertical="center"/>
    </xf>
    <xf numFmtId="0" fontId="7" fillId="6" borderId="0" xfId="624" applyFont="1" applyFill="1" applyAlignment="1" applyProtection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0" borderId="37" xfId="0" applyBorder="1"/>
    <xf numFmtId="0" fontId="0" fillId="0" borderId="0" xfId="0" applyAlignment="1">
      <alignment wrapText="1"/>
    </xf>
    <xf numFmtId="0" fontId="0" fillId="0" borderId="38" xfId="0" applyBorder="1"/>
    <xf numFmtId="0" fontId="43" fillId="0" borderId="54" xfId="0" applyFont="1" applyBorder="1" applyAlignment="1" applyProtection="1">
      <alignment horizontal="center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43" fillId="0" borderId="40" xfId="0" applyFont="1" applyBorder="1" applyAlignment="1" applyProtection="1">
      <alignment horizontal="center" vertical="center"/>
      <protection locked="0"/>
    </xf>
    <xf numFmtId="1" fontId="43" fillId="0" borderId="18" xfId="62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43" fillId="0" borderId="0" xfId="0" applyFont="1" applyAlignment="1" applyProtection="1">
      <alignment vertical="center" wrapText="1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22" fillId="6" borderId="0" xfId="0" applyFont="1" applyFill="1"/>
    <xf numFmtId="44" fontId="22" fillId="6" borderId="0" xfId="1" applyFont="1" applyFill="1"/>
    <xf numFmtId="0" fontId="40" fillId="4" borderId="0" xfId="4" applyFont="1" applyFill="1" applyBorder="1" applyAlignment="1" applyProtection="1">
      <alignment horizontal="justify" vertical="center" wrapText="1"/>
      <protection hidden="1"/>
    </xf>
    <xf numFmtId="0" fontId="13" fillId="2" borderId="0" xfId="2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166" fontId="35" fillId="0" borderId="0" xfId="1" applyNumberFormat="1" applyFont="1" applyBorder="1" applyAlignment="1" applyProtection="1">
      <alignment horizontal="left" vertical="center"/>
    </xf>
    <xf numFmtId="166" fontId="36" fillId="0" borderId="0" xfId="1" applyNumberFormat="1" applyFont="1" applyBorder="1" applyAlignment="1" applyProtection="1">
      <alignment horizontal="left" vertical="center"/>
    </xf>
    <xf numFmtId="44" fontId="35" fillId="0" borderId="0" xfId="1" applyFont="1" applyBorder="1" applyAlignment="1" applyProtection="1">
      <alignment vertical="center"/>
    </xf>
    <xf numFmtId="0" fontId="35" fillId="5" borderId="0" xfId="4" applyFont="1" applyFill="1" applyBorder="1" applyAlignment="1" applyProtection="1">
      <alignment vertical="center"/>
      <protection locked="0"/>
    </xf>
    <xf numFmtId="0" fontId="21" fillId="0" borderId="44" xfId="6" applyFont="1" applyBorder="1" applyAlignment="1" applyProtection="1">
      <alignment horizontal="center" vertical="center" wrapText="1"/>
    </xf>
    <xf numFmtId="0" fontId="21" fillId="0" borderId="46" xfId="6" applyFont="1" applyBorder="1" applyAlignment="1" applyProtection="1">
      <alignment horizontal="center" vertical="center" wrapText="1"/>
    </xf>
    <xf numFmtId="0" fontId="21" fillId="0" borderId="45" xfId="6" applyFont="1" applyBorder="1" applyAlignment="1" applyProtection="1">
      <alignment horizontal="center" vertical="center" wrapText="1"/>
    </xf>
    <xf numFmtId="0" fontId="14" fillId="3" borderId="35" xfId="3" applyFont="1" applyFill="1" applyBorder="1" applyAlignment="1" applyProtection="1">
      <alignment horizontal="center" vertical="center"/>
    </xf>
    <xf numFmtId="0" fontId="14" fillId="3" borderId="33" xfId="3" applyFont="1" applyFill="1" applyBorder="1" applyAlignment="1" applyProtection="1">
      <alignment horizontal="center" vertical="center"/>
    </xf>
    <xf numFmtId="0" fontId="14" fillId="3" borderId="36" xfId="3" applyFont="1" applyFill="1" applyBorder="1" applyAlignment="1" applyProtection="1">
      <alignment horizontal="center" vertical="center"/>
    </xf>
    <xf numFmtId="0" fontId="20" fillId="0" borderId="44" xfId="6" applyFont="1" applyBorder="1" applyAlignment="1" applyProtection="1">
      <alignment horizontal="center" vertical="center"/>
    </xf>
    <xf numFmtId="0" fontId="20" fillId="0" borderId="45" xfId="6" applyFont="1" applyBorder="1" applyAlignment="1" applyProtection="1">
      <alignment horizontal="center" vertical="center"/>
    </xf>
    <xf numFmtId="0" fontId="27" fillId="0" borderId="32" xfId="6" applyFont="1" applyBorder="1" applyAlignment="1" applyProtection="1">
      <alignment horizontal="center" vertical="center" wrapText="1"/>
    </xf>
    <xf numFmtId="0" fontId="20" fillId="0" borderId="36" xfId="6" applyFont="1" applyBorder="1" applyAlignment="1" applyProtection="1">
      <alignment horizontal="center" vertical="center" wrapText="1"/>
    </xf>
    <xf numFmtId="0" fontId="14" fillId="2" borderId="32" xfId="3" applyFont="1" applyFill="1" applyBorder="1" applyAlignment="1" applyProtection="1">
      <alignment horizontal="center" vertical="center"/>
    </xf>
    <xf numFmtId="0" fontId="14" fillId="2" borderId="33" xfId="3" applyFont="1" applyFill="1" applyBorder="1" applyAlignment="1" applyProtection="1">
      <alignment horizontal="center" vertical="center"/>
    </xf>
    <xf numFmtId="0" fontId="14" fillId="2" borderId="34" xfId="3" applyFont="1" applyFill="1" applyBorder="1" applyAlignment="1" applyProtection="1">
      <alignment horizontal="center" vertical="center"/>
    </xf>
    <xf numFmtId="0" fontId="34" fillId="0" borderId="44" xfId="6" applyFont="1" applyBorder="1" applyAlignment="1" applyProtection="1">
      <alignment horizontal="center" vertical="center"/>
    </xf>
    <xf numFmtId="0" fontId="34" fillId="0" borderId="46" xfId="6" applyFont="1" applyBorder="1" applyAlignment="1" applyProtection="1">
      <alignment horizontal="center" vertical="center"/>
    </xf>
    <xf numFmtId="0" fontId="34" fillId="0" borderId="45" xfId="6" applyFont="1" applyBorder="1" applyAlignment="1" applyProtection="1">
      <alignment horizontal="center" vertical="center"/>
    </xf>
    <xf numFmtId="0" fontId="27" fillId="0" borderId="44" xfId="6" applyFont="1" applyBorder="1" applyAlignment="1" applyProtection="1">
      <alignment horizontal="center" vertical="center" wrapText="1"/>
    </xf>
    <xf numFmtId="0" fontId="27" fillId="0" borderId="45" xfId="6" applyFont="1" applyBorder="1" applyAlignment="1" applyProtection="1">
      <alignment horizontal="center" vertical="center" wrapText="1"/>
    </xf>
    <xf numFmtId="0" fontId="20" fillId="0" borderId="45" xfId="6" applyFont="1" applyBorder="1" applyAlignment="1" applyProtection="1">
      <alignment horizontal="center" vertical="center" wrapText="1"/>
    </xf>
    <xf numFmtId="0" fontId="27" fillId="0" borderId="32" xfId="6" applyFont="1" applyBorder="1" applyAlignment="1" applyProtection="1">
      <alignment vertical="center" wrapText="1"/>
    </xf>
    <xf numFmtId="0" fontId="20" fillId="0" borderId="33" xfId="6" applyFont="1" applyBorder="1" applyAlignment="1" applyProtection="1">
      <alignment vertical="center" wrapText="1"/>
    </xf>
    <xf numFmtId="0" fontId="20" fillId="0" borderId="36" xfId="6" applyFont="1" applyBorder="1" applyAlignment="1" applyProtection="1">
      <alignment vertical="center" wrapText="1"/>
    </xf>
    <xf numFmtId="0" fontId="27" fillId="0" borderId="44" xfId="6" applyFont="1" applyBorder="1" applyAlignment="1" applyProtection="1">
      <alignment vertical="center"/>
    </xf>
    <xf numFmtId="0" fontId="27" fillId="0" borderId="46" xfId="6" applyFont="1" applyBorder="1" applyAlignment="1" applyProtection="1">
      <alignment vertical="center"/>
    </xf>
    <xf numFmtId="0" fontId="27" fillId="0" borderId="45" xfId="6" applyFont="1" applyBorder="1" applyAlignment="1" applyProtection="1">
      <alignment vertical="center"/>
    </xf>
    <xf numFmtId="0" fontId="34" fillId="0" borderId="44" xfId="6" applyFont="1" applyBorder="1" applyAlignment="1" applyProtection="1">
      <alignment horizontal="right" vertical="center"/>
    </xf>
    <xf numFmtId="0" fontId="34" fillId="0" borderId="46" xfId="6" applyFont="1" applyBorder="1" applyAlignment="1" applyProtection="1">
      <alignment horizontal="right" vertical="center"/>
    </xf>
    <xf numFmtId="0" fontId="34" fillId="0" borderId="45" xfId="6" applyFont="1" applyBorder="1" applyAlignment="1" applyProtection="1">
      <alignment horizontal="right" vertical="center"/>
    </xf>
    <xf numFmtId="0" fontId="15" fillId="0" borderId="0" xfId="2" applyFont="1" applyAlignment="1" applyProtection="1">
      <alignment horizontal="left" vertical="center"/>
    </xf>
    <xf numFmtId="0" fontId="13" fillId="2" borderId="32" xfId="2" applyFont="1" applyFill="1" applyBorder="1" applyAlignment="1" applyProtection="1">
      <alignment horizontal="center" vertical="center"/>
    </xf>
    <xf numFmtId="0" fontId="13" fillId="2" borderId="33" xfId="2" applyFont="1" applyFill="1" applyBorder="1" applyAlignment="1" applyProtection="1">
      <alignment horizontal="center" vertical="center"/>
    </xf>
    <xf numFmtId="0" fontId="13" fillId="2" borderId="36" xfId="2" applyFont="1" applyFill="1" applyBorder="1" applyAlignment="1" applyProtection="1">
      <alignment horizontal="center" vertical="center"/>
    </xf>
    <xf numFmtId="0" fontId="16" fillId="2" borderId="32" xfId="2" applyFont="1" applyFill="1" applyBorder="1" applyAlignment="1" applyProtection="1">
      <alignment horizontal="center" vertical="center"/>
    </xf>
    <xf numFmtId="0" fontId="16" fillId="2" borderId="33" xfId="2" applyFont="1" applyFill="1" applyBorder="1" applyAlignment="1" applyProtection="1">
      <alignment horizontal="center" vertical="center"/>
    </xf>
    <xf numFmtId="0" fontId="16" fillId="2" borderId="36" xfId="2" applyFont="1" applyFill="1" applyBorder="1" applyAlignment="1" applyProtection="1">
      <alignment horizontal="center" vertical="center"/>
    </xf>
    <xf numFmtId="0" fontId="5" fillId="0" borderId="17" xfId="5" applyFont="1" applyBorder="1" applyAlignment="1" applyProtection="1">
      <alignment horizontal="center" vertical="center"/>
    </xf>
    <xf numFmtId="0" fontId="5" fillId="0" borderId="19" xfId="5" applyFont="1" applyBorder="1" applyAlignment="1" applyProtection="1">
      <alignment horizontal="center" vertical="center"/>
    </xf>
    <xf numFmtId="0" fontId="5" fillId="0" borderId="20" xfId="5" applyFont="1" applyBorder="1" applyAlignment="1" applyProtection="1">
      <alignment horizontal="center" vertical="center"/>
    </xf>
    <xf numFmtId="0" fontId="5" fillId="0" borderId="21" xfId="5" applyFont="1" applyBorder="1" applyAlignment="1" applyProtection="1">
      <alignment horizontal="center" vertical="center"/>
    </xf>
    <xf numFmtId="0" fontId="5" fillId="0" borderId="14" xfId="4" applyBorder="1" applyAlignment="1" applyProtection="1">
      <alignment horizontal="center" vertical="center"/>
    </xf>
    <xf numFmtId="0" fontId="5" fillId="0" borderId="15" xfId="4" applyBorder="1" applyAlignment="1" applyProtection="1">
      <alignment horizontal="center" vertical="center"/>
    </xf>
    <xf numFmtId="0" fontId="5" fillId="0" borderId="16" xfId="4" applyBorder="1" applyAlignment="1" applyProtection="1">
      <alignment horizontal="center" vertical="center"/>
    </xf>
    <xf numFmtId="0" fontId="26" fillId="0" borderId="22" xfId="5" applyFont="1" applyBorder="1" applyAlignment="1" applyProtection="1">
      <alignment horizontal="center" vertical="center" wrapText="1"/>
    </xf>
    <xf numFmtId="0" fontId="26" fillId="0" borderId="23" xfId="5" applyFont="1" applyBorder="1" applyAlignment="1" applyProtection="1">
      <alignment horizontal="center" vertical="center" wrapText="1"/>
    </xf>
    <xf numFmtId="0" fontId="39" fillId="4" borderId="0" xfId="0" applyFont="1" applyFill="1" applyAlignment="1">
      <alignment horizontal="center"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</cellXfs>
  <cellStyles count="644">
    <cellStyle name="Encabezado 1" xfId="3" builtinId="16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2" builtinId="8" hidden="1"/>
    <cellStyle name="Hipervínculo" xfId="624" builtinId="8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3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Millares" xfId="621" builtinId="3"/>
    <cellStyle name="Moneda" xfId="1" builtinId="4"/>
    <cellStyle name="Normal" xfId="0" builtinId="0"/>
    <cellStyle name="Porcentaje" xfId="643" builtinId="5"/>
    <cellStyle name="Título" xfId="2" builtinId="15"/>
    <cellStyle name="Título 2" xfId="4" builtinId="17"/>
    <cellStyle name="Título 3" xfId="5" builtinId="18"/>
    <cellStyle name="Total" xfId="6" builtinId="25"/>
  </cellStyles>
  <dxfs count="618"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sz val="10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sz val="10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sz val="10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sz val="10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 style="thin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left style="medium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</dxfs>
  <tableStyles count="0" defaultTableStyle="TableStyleMedium9" defaultPivotStyle="PivotStyleMedium4"/>
  <colors>
    <mruColors>
      <color rgb="FF878787"/>
      <color rgb="FF98002E"/>
      <color rgb="FFED5D5D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6" displayName="Tabla6" ref="C8:T22" headerRowCount="0" totalsRowShown="0" headerRowDxfId="617" dataDxfId="616" headerRowCellStyle="Millares" dataCellStyle="Millares">
  <tableColumns count="18">
    <tableColumn id="1" xr3:uid="{00000000-0010-0000-0000-000001000000}" name="Columna1" headerRowDxfId="615" dataDxfId="614"/>
    <tableColumn id="2" xr3:uid="{00000000-0010-0000-0000-000002000000}" name="Columna2" headerRowDxfId="613" dataDxfId="612"/>
    <tableColumn id="3" xr3:uid="{00000000-0010-0000-0000-000003000000}" name="Columna3" headerRowDxfId="611" dataDxfId="610" headerRowCellStyle="Millares" dataCellStyle="Millares"/>
    <tableColumn id="4" xr3:uid="{00000000-0010-0000-0000-000004000000}" name="Columna4" headerRowDxfId="609" dataDxfId="608" headerRowCellStyle="Moneda" dataCellStyle="Moneda"/>
    <tableColumn id="5" xr3:uid="{00000000-0010-0000-0000-000005000000}" name="Columna5" headerRowDxfId="607" dataDxfId="606" headerRowCellStyle="Millares" dataCellStyle="Millares">
      <calculatedColumnFormula>+E8*F8</calculatedColumnFormula>
    </tableColumn>
    <tableColumn id="6" xr3:uid="{00000000-0010-0000-0000-000006000000}" name="Columna6" headerRowDxfId="605" dataDxfId="604" headerRowCellStyle="Millares" dataCellStyle="Millares"/>
    <tableColumn id="7" xr3:uid="{00000000-0010-0000-0000-000007000000}" name="Columna7" headerRowDxfId="603" dataDxfId="602" headerRowCellStyle="Millares" dataCellStyle="Millares"/>
    <tableColumn id="8" xr3:uid="{00000000-0010-0000-0000-000008000000}" name="Columna8" headerRowDxfId="601" dataDxfId="600" headerRowCellStyle="Millares" dataCellStyle="Millares"/>
    <tableColumn id="9" xr3:uid="{00000000-0010-0000-0000-000009000000}" name="Columna9" headerRowDxfId="599" dataDxfId="598" headerRowCellStyle="Millares" dataCellStyle="Millares"/>
    <tableColumn id="10" xr3:uid="{00000000-0010-0000-0000-00000A000000}" name="Columna10" headerRowDxfId="597" dataDxfId="596" headerRowCellStyle="Millares" dataCellStyle="Millares"/>
    <tableColumn id="11" xr3:uid="{00000000-0010-0000-0000-00000B000000}" name="Columna11" headerRowDxfId="595" dataDxfId="594" headerRowCellStyle="Millares" dataCellStyle="Millares"/>
    <tableColumn id="12" xr3:uid="{00000000-0010-0000-0000-00000C000000}" name="Columna12" headerRowDxfId="593" dataDxfId="592" headerRowCellStyle="Millares" dataCellStyle="Millares"/>
    <tableColumn id="13" xr3:uid="{00000000-0010-0000-0000-00000D000000}" name="Columna13" headerRowDxfId="591" dataDxfId="590" headerRowCellStyle="Millares" dataCellStyle="Millares"/>
    <tableColumn id="14" xr3:uid="{00000000-0010-0000-0000-00000E000000}" name="Columna14" headerRowDxfId="589" dataDxfId="588" dataCellStyle="Millares"/>
    <tableColumn id="15" xr3:uid="{C9C9470D-2A9A-4A88-9897-19E8E72EE898}" name="Columna15" headerRowDxfId="587" dataDxfId="586" headerRowCellStyle="Millares" dataCellStyle="Millares"/>
    <tableColumn id="16" xr3:uid="{F9162DBA-48A3-409D-AF67-4F774665E191}" name="Columna16" headerRowDxfId="585" dataDxfId="584" headerRowCellStyle="Millares" dataCellStyle="Millares"/>
    <tableColumn id="17" xr3:uid="{D8289931-BF32-4999-BF16-54A83E2C043C}" name="Columna17" headerRowDxfId="583" dataDxfId="582" headerRowCellStyle="Millares" dataCellStyle="Millares"/>
    <tableColumn id="18" xr3:uid="{16CC159B-2179-4DFC-B12F-9DACA2F343F5}" name="Columna18" headerRowDxfId="581" dataDxfId="580" headerRowCellStyle="Millares" dataCellStyle="Millares">
      <calculatedColumnFormula>SUM(H8:S8)-G8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a134" displayName="Tabla134" ref="B33:AN42" headerRowCount="0" totalsRowShown="0" headerRowDxfId="188" dataDxfId="186" headerRowBorderDxfId="187">
  <tableColumns count="39">
    <tableColumn id="1" xr3:uid="{00000000-0010-0000-0800-000001000000}" name="Columna1" headerRowDxfId="185" dataDxfId="184"/>
    <tableColumn id="2" xr3:uid="{00000000-0010-0000-0800-000002000000}" name="Columna2" headerRowDxfId="183" dataDxfId="182"/>
    <tableColumn id="3" xr3:uid="{00000000-0010-0000-0800-000003000000}" name="Columna3" headerRowDxfId="181" dataDxfId="180"/>
    <tableColumn id="4" xr3:uid="{00000000-0010-0000-0800-000004000000}" name="Columna4" headerRowDxfId="179" dataDxfId="178"/>
    <tableColumn id="5" xr3:uid="{00000000-0010-0000-0800-000005000000}" name="Columna5" headerRowDxfId="177" dataDxfId="176"/>
    <tableColumn id="6" xr3:uid="{00000000-0010-0000-0800-000006000000}" name="Columna6" headerRowDxfId="175" dataDxfId="174"/>
    <tableColumn id="7" xr3:uid="{00000000-0010-0000-0800-000007000000}" name="Columna7" headerRowDxfId="173" dataDxfId="172"/>
    <tableColumn id="8" xr3:uid="{00000000-0010-0000-0800-000008000000}" name="Columna8" headerRowDxfId="171" dataDxfId="170"/>
    <tableColumn id="9" xr3:uid="{00000000-0010-0000-0800-000009000000}" name="Columna9" headerRowDxfId="169" dataDxfId="168"/>
    <tableColumn id="10" xr3:uid="{00000000-0010-0000-0800-00000A000000}" name="Columna10" headerRowDxfId="167" dataDxfId="166"/>
    <tableColumn id="11" xr3:uid="{00000000-0010-0000-0800-00000B000000}" name="Columna11" headerRowDxfId="165" dataDxfId="164"/>
    <tableColumn id="12" xr3:uid="{00000000-0010-0000-0800-00000C000000}" name="Columna12" headerRowDxfId="163" dataDxfId="162"/>
    <tableColumn id="13" xr3:uid="{00000000-0010-0000-0800-00000D000000}" name="Columna13" headerRowDxfId="161" dataDxfId="160"/>
    <tableColumn id="14" xr3:uid="{00000000-0010-0000-0800-00000E000000}" name="Columna14" headerRowDxfId="159" dataDxfId="158"/>
    <tableColumn id="15" xr3:uid="{00000000-0010-0000-0800-00000F000000}" name="Columna15" headerRowDxfId="157" dataDxfId="156"/>
    <tableColumn id="16" xr3:uid="{00000000-0010-0000-0800-000010000000}" name="Columna16" headerRowDxfId="155" dataDxfId="154"/>
    <tableColumn id="17" xr3:uid="{00000000-0010-0000-0800-000011000000}" name="Columna17" headerRowDxfId="153" dataDxfId="152"/>
    <tableColumn id="18" xr3:uid="{00000000-0010-0000-0800-000012000000}" name="Columna18" headerRowDxfId="151" dataDxfId="150"/>
    <tableColumn id="19" xr3:uid="{00000000-0010-0000-0800-000013000000}" name="Columna19" headerRowDxfId="149" dataDxfId="148"/>
    <tableColumn id="20" xr3:uid="{00000000-0010-0000-0800-000014000000}" name="Columna20" headerRowDxfId="147" dataDxfId="146"/>
    <tableColumn id="21" xr3:uid="{00000000-0010-0000-0800-000015000000}" name="Columna21" headerRowDxfId="145" dataDxfId="144"/>
    <tableColumn id="22" xr3:uid="{00000000-0010-0000-0800-000016000000}" name="Columna22" headerRowDxfId="143" dataDxfId="142"/>
    <tableColumn id="23" xr3:uid="{00000000-0010-0000-0800-000017000000}" name="Columna23" headerRowDxfId="141" dataDxfId="140"/>
    <tableColumn id="24" xr3:uid="{00000000-0010-0000-0800-000018000000}" name="Columna24" headerRowDxfId="139" dataDxfId="138"/>
    <tableColumn id="25" xr3:uid="{00000000-0010-0000-0800-000019000000}" name="Columna25" headerRowDxfId="137" dataDxfId="136"/>
    <tableColumn id="26" xr3:uid="{00000000-0010-0000-0800-00001A000000}" name="Columna26" headerRowDxfId="135" dataDxfId="134"/>
    <tableColumn id="27" xr3:uid="{00000000-0010-0000-0800-00001B000000}" name="Columna27" headerRowDxfId="133" dataDxfId="132"/>
    <tableColumn id="28" xr3:uid="{2C779FE8-DBE7-48DB-9BE6-03C1A76FDBB7}" name="Columna28" headerRowDxfId="131" dataDxfId="130"/>
    <tableColumn id="29" xr3:uid="{8FBF0124-D4E2-4F00-93E8-B37F6BBC5521}" name="Columna29" headerRowDxfId="129" dataDxfId="128"/>
    <tableColumn id="30" xr3:uid="{85101F14-2501-48CA-A1B0-33FD570ECBF6}" name="Columna30" headerRowDxfId="127" dataDxfId="126"/>
    <tableColumn id="31" xr3:uid="{821A02FF-EF44-4296-8873-B02DCEC0061E}" name="Columna31" headerRowDxfId="125" dataDxfId="124"/>
    <tableColumn id="32" xr3:uid="{5B657963-1CB8-410D-90F5-B9BBF5F5D6E6}" name="Columna32" headerRowDxfId="123" dataDxfId="122"/>
    <tableColumn id="33" xr3:uid="{A3959E79-E989-4EE2-AD3B-96EEF1224E81}" name="Columna33" headerRowDxfId="121" dataDxfId="120"/>
    <tableColumn id="34" xr3:uid="{26903B91-CD2C-471A-8974-2C77501281C4}" name="Columna34" headerRowDxfId="119" dataDxfId="118"/>
    <tableColumn id="35" xr3:uid="{E32CAA3B-5407-472A-85E1-8A2FBCA1BE61}" name="Columna35" headerRowDxfId="117" dataDxfId="116"/>
    <tableColumn id="36" xr3:uid="{6AA94E55-8B52-4CB3-91F1-CB68989A6112}" name="Columna36" headerRowDxfId="115" dataDxfId="114"/>
    <tableColumn id="37" xr3:uid="{159B41C8-C5BF-44FD-A4B0-6EAEABB38485}" name="Columna37" headerRowDxfId="113" dataDxfId="112"/>
    <tableColumn id="38" xr3:uid="{C3D43BD5-3599-4658-9FA3-73718002C330}" name="Columna38" headerRowDxfId="111" dataDxfId="110"/>
    <tableColumn id="39" xr3:uid="{ADB8FD70-076D-4526-9A02-28F7F27C6204}" name="Columna39" headerRowDxfId="109" dataDxfId="108">
      <calculatedColumnFormula>COUNTA(Tabla134[[#This Row],[Columna3]:[Columna38]])</calculatedColumnFormula>
    </tableColumn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a1345" displayName="Tabla1345" ref="B45:AN54" headerRowCount="0" totalsRowShown="0" headerRowDxfId="107" dataDxfId="105" headerRowBorderDxfId="106">
  <tableColumns count="39">
    <tableColumn id="1" xr3:uid="{00000000-0010-0000-0900-000001000000}" name="Columna1" headerRowDxfId="104" dataDxfId="103"/>
    <tableColumn id="2" xr3:uid="{00000000-0010-0000-0900-000002000000}" name="Columna2" headerRowDxfId="102" dataDxfId="101"/>
    <tableColumn id="3" xr3:uid="{00000000-0010-0000-0900-000003000000}" name="Columna3" headerRowDxfId="100" dataDxfId="99"/>
    <tableColumn id="4" xr3:uid="{00000000-0010-0000-0900-000004000000}" name="Columna4" headerRowDxfId="98" dataDxfId="97"/>
    <tableColumn id="5" xr3:uid="{00000000-0010-0000-0900-000005000000}" name="Columna5" headerRowDxfId="96" dataDxfId="95"/>
    <tableColumn id="6" xr3:uid="{00000000-0010-0000-0900-000006000000}" name="Columna6" headerRowDxfId="94" dataDxfId="93"/>
    <tableColumn id="7" xr3:uid="{00000000-0010-0000-0900-000007000000}" name="Columna7" headerRowDxfId="92" dataDxfId="91"/>
    <tableColumn id="8" xr3:uid="{00000000-0010-0000-0900-000008000000}" name="Columna8" headerRowDxfId="90" dataDxfId="89"/>
    <tableColumn id="9" xr3:uid="{00000000-0010-0000-0900-000009000000}" name="Columna9" headerRowDxfId="88" dataDxfId="87"/>
    <tableColumn id="10" xr3:uid="{00000000-0010-0000-0900-00000A000000}" name="Columna10" headerRowDxfId="86" dataDxfId="85"/>
    <tableColumn id="11" xr3:uid="{00000000-0010-0000-0900-00000B000000}" name="Columna11" headerRowDxfId="84" dataDxfId="83"/>
    <tableColumn id="12" xr3:uid="{00000000-0010-0000-0900-00000C000000}" name="Columna12" headerRowDxfId="82" dataDxfId="81"/>
    <tableColumn id="13" xr3:uid="{00000000-0010-0000-0900-00000D000000}" name="Columna13" headerRowDxfId="80" dataDxfId="79"/>
    <tableColumn id="14" xr3:uid="{00000000-0010-0000-0900-00000E000000}" name="Columna14" headerRowDxfId="78" dataDxfId="77"/>
    <tableColumn id="15" xr3:uid="{00000000-0010-0000-0900-00000F000000}" name="Columna15" headerRowDxfId="76" dataDxfId="75"/>
    <tableColumn id="16" xr3:uid="{00000000-0010-0000-0900-000010000000}" name="Columna16" headerRowDxfId="74" dataDxfId="73"/>
    <tableColumn id="17" xr3:uid="{00000000-0010-0000-0900-000011000000}" name="Columna17" headerRowDxfId="72" dataDxfId="71"/>
    <tableColumn id="18" xr3:uid="{00000000-0010-0000-0900-000012000000}" name="Columna18" headerRowDxfId="70" dataDxfId="69"/>
    <tableColumn id="19" xr3:uid="{00000000-0010-0000-0900-000013000000}" name="Columna19" headerRowDxfId="68" dataDxfId="67"/>
    <tableColumn id="20" xr3:uid="{00000000-0010-0000-0900-000014000000}" name="Columna20" headerRowDxfId="66" dataDxfId="65"/>
    <tableColumn id="21" xr3:uid="{00000000-0010-0000-0900-000015000000}" name="Columna21" headerRowDxfId="64" dataDxfId="63"/>
    <tableColumn id="22" xr3:uid="{00000000-0010-0000-0900-000016000000}" name="Columna22" headerRowDxfId="62" dataDxfId="61"/>
    <tableColumn id="23" xr3:uid="{00000000-0010-0000-0900-000017000000}" name="Columna23" headerRowDxfId="60" dataDxfId="59"/>
    <tableColumn id="24" xr3:uid="{00000000-0010-0000-0900-000018000000}" name="Columna24" headerRowDxfId="58" dataDxfId="57"/>
    <tableColumn id="25" xr3:uid="{00000000-0010-0000-0900-000019000000}" name="Columna25" headerRowDxfId="56" dataDxfId="55"/>
    <tableColumn id="26" xr3:uid="{00000000-0010-0000-0900-00001A000000}" name="Columna26" headerRowDxfId="54" dataDxfId="53"/>
    <tableColumn id="27" xr3:uid="{00000000-0010-0000-0900-00001B000000}" name="Columna27" headerRowDxfId="52" dataDxfId="51"/>
    <tableColumn id="28" xr3:uid="{920330A8-F95B-4058-9F1C-9D07CE536E73}" name="Columna28" headerRowDxfId="50" dataDxfId="49"/>
    <tableColumn id="29" xr3:uid="{E1EF8CBF-E6C8-487B-B62C-FF69DF0DCA61}" name="Columna29" headerRowDxfId="48" dataDxfId="47"/>
    <tableColumn id="30" xr3:uid="{724476E8-7E5A-43D4-8828-D1EF94F38933}" name="Columna30" headerRowDxfId="46" dataDxfId="45"/>
    <tableColumn id="31" xr3:uid="{5FB5F4D0-AC84-45F0-BE5E-CBA1E3C58EBD}" name="Columna31" headerRowDxfId="44" dataDxfId="43"/>
    <tableColumn id="32" xr3:uid="{3D410BAA-1C62-476B-8DAF-AF1B0FA6EB89}" name="Columna32" headerRowDxfId="42" dataDxfId="41"/>
    <tableColumn id="33" xr3:uid="{E7252A21-5C83-406D-9174-31932E8B0FA6}" name="Columna33" headerRowDxfId="40" dataDxfId="39"/>
    <tableColumn id="34" xr3:uid="{6682E7F6-E8FE-4102-8A21-71CAD5EC7808}" name="Columna34" headerRowDxfId="38" dataDxfId="37"/>
    <tableColumn id="35" xr3:uid="{F182A4CF-E0D4-4939-99C2-7CD4BC0A8ABB}" name="Columna35" headerRowDxfId="36" dataDxfId="35"/>
    <tableColumn id="36" xr3:uid="{0F9315D7-F5EC-42AC-B3E7-B85118F38594}" name="Columna36" headerRowDxfId="34" dataDxfId="33"/>
    <tableColumn id="37" xr3:uid="{E2289A1C-6ABA-4640-B270-453CF705F6F0}" name="Columna37" headerRowDxfId="32" dataDxfId="31"/>
    <tableColumn id="38" xr3:uid="{DDC77AC5-0F8A-4E78-BF6F-2B424D8D2962}" name="Columna38" headerRowDxfId="30" dataDxfId="29"/>
    <tableColumn id="39" xr3:uid="{35394C8C-36EC-4D0A-9A61-C33440959E83}" name="Columna39" headerRowDxfId="28" dataDxfId="27">
      <calculatedColumnFormula>COUNTA(Tabla1345[[#This Row],[Columna3]:[Columna38]])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a68" displayName="Tabla68" ref="C29:T63" headerRowCount="0" totalsRowShown="0" headerRowDxfId="579" dataDxfId="578" headerRowCellStyle="Millares" dataCellStyle="Millares">
  <tableColumns count="18">
    <tableColumn id="1" xr3:uid="{00000000-0010-0000-0100-000001000000}" name="Columna1" headerRowDxfId="577" dataDxfId="576"/>
    <tableColumn id="2" xr3:uid="{00000000-0010-0000-0100-000002000000}" name="Columna2" headerRowDxfId="575" dataDxfId="574" dataCellStyle="Millares"/>
    <tableColumn id="3" xr3:uid="{00000000-0010-0000-0100-000003000000}" name="Columna3" headerRowDxfId="573" dataDxfId="572" headerRowCellStyle="Millares" dataCellStyle="Millares"/>
    <tableColumn id="4" xr3:uid="{00000000-0010-0000-0100-000004000000}" name="Columna4" headerRowDxfId="571" dataDxfId="570" headerRowCellStyle="Moneda" dataCellStyle="Moneda"/>
    <tableColumn id="5" xr3:uid="{00000000-0010-0000-0100-000005000000}" name="Columna5" headerRowDxfId="569" dataDxfId="568" headerRowCellStyle="Millares" dataCellStyle="Millares">
      <calculatedColumnFormula>+E29*F29</calculatedColumnFormula>
    </tableColumn>
    <tableColumn id="6" xr3:uid="{00000000-0010-0000-0100-000006000000}" name="Columna6" headerRowDxfId="567" dataDxfId="566" headerRowCellStyle="Millares" dataCellStyle="Millares"/>
    <tableColumn id="7" xr3:uid="{00000000-0010-0000-0100-000007000000}" name="Columna7" headerRowDxfId="565" dataDxfId="564" headerRowCellStyle="Millares" dataCellStyle="Millares"/>
    <tableColumn id="8" xr3:uid="{00000000-0010-0000-0100-000008000000}" name="Columna8" headerRowDxfId="563" dataDxfId="562" headerRowCellStyle="Millares" dataCellStyle="Millares"/>
    <tableColumn id="9" xr3:uid="{00000000-0010-0000-0100-000009000000}" name="Columna9" headerRowDxfId="561" dataDxfId="560" headerRowCellStyle="Millares" dataCellStyle="Millares"/>
    <tableColumn id="10" xr3:uid="{00000000-0010-0000-0100-00000A000000}" name="Columna10" headerRowDxfId="559" dataDxfId="558" headerRowCellStyle="Millares" dataCellStyle="Millares"/>
    <tableColumn id="11" xr3:uid="{00000000-0010-0000-0100-00000B000000}" name="Columna11" headerRowDxfId="557" dataDxfId="556" headerRowCellStyle="Millares" dataCellStyle="Millares"/>
    <tableColumn id="12" xr3:uid="{00000000-0010-0000-0100-00000C000000}" name="Columna12" headerRowDxfId="555" dataDxfId="554" headerRowCellStyle="Millares" dataCellStyle="Millares"/>
    <tableColumn id="13" xr3:uid="{00000000-0010-0000-0100-00000D000000}" name="Columna13" headerRowDxfId="553" dataDxfId="552" headerRowCellStyle="Millares" dataCellStyle="Millares"/>
    <tableColumn id="14" xr3:uid="{00000000-0010-0000-0100-00000E000000}" name="Columna14" headerRowDxfId="551" dataDxfId="550" dataCellStyle="Millares"/>
    <tableColumn id="15" xr3:uid="{77CA3B18-6080-44D2-AA3F-ADA60BCF3CE0}" name="Columna15" headerRowDxfId="549" dataDxfId="548" headerRowCellStyle="Millares" dataCellStyle="Millares"/>
    <tableColumn id="16" xr3:uid="{C198FFA3-4780-479E-B39C-BF241DE2CDC0}" name="Columna16" headerRowDxfId="547" dataDxfId="546" headerRowCellStyle="Millares" dataCellStyle="Millares"/>
    <tableColumn id="17" xr3:uid="{16DD50E7-A641-471C-A3E0-C4F688044F2E}" name="Columna17" headerRowDxfId="545" dataDxfId="544" headerRowCellStyle="Millares" dataCellStyle="Millares"/>
    <tableColumn id="18" xr3:uid="{C8D23357-B536-4E9D-91DB-37BBDC0C651D}" name="Columna18" headerRowDxfId="543" dataDxfId="542" headerRowCellStyle="Millares" dataCellStyle="Millares">
      <calculatedColumnFormula>SUM(H29:S29)-G29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a689" displayName="Tabla689" ref="C70:T84" headerRowCount="0" totalsRowShown="0" headerRowDxfId="541" dataDxfId="540" headerRowCellStyle="Millares" dataCellStyle="Millares">
  <tableColumns count="18">
    <tableColumn id="1" xr3:uid="{00000000-0010-0000-0200-000001000000}" name="Columna1" headerRowDxfId="539" dataDxfId="538"/>
    <tableColumn id="2" xr3:uid="{00000000-0010-0000-0200-000002000000}" name="Columna2" headerRowDxfId="537" dataDxfId="536" dataCellStyle="Millares"/>
    <tableColumn id="3" xr3:uid="{00000000-0010-0000-0200-000003000000}" name="Columna3" headerRowDxfId="535" dataDxfId="534" headerRowCellStyle="Millares" dataCellStyle="Millares"/>
    <tableColumn id="4" xr3:uid="{00000000-0010-0000-0200-000004000000}" name="Columna4" headerRowDxfId="533" dataDxfId="532" headerRowCellStyle="Moneda" dataCellStyle="Moneda"/>
    <tableColumn id="5" xr3:uid="{00000000-0010-0000-0200-000005000000}" name="Columna5" headerRowDxfId="531" dataDxfId="530" headerRowCellStyle="Millares" dataCellStyle="Millares">
      <calculatedColumnFormula>+E70*F70</calculatedColumnFormula>
    </tableColumn>
    <tableColumn id="6" xr3:uid="{00000000-0010-0000-0200-000006000000}" name="Columna6" headerRowDxfId="529" dataDxfId="528" headerRowCellStyle="Millares" dataCellStyle="Millares"/>
    <tableColumn id="7" xr3:uid="{00000000-0010-0000-0200-000007000000}" name="Columna7" headerRowDxfId="527" dataDxfId="526" headerRowCellStyle="Millares" dataCellStyle="Millares"/>
    <tableColumn id="8" xr3:uid="{00000000-0010-0000-0200-000008000000}" name="Columna8" headerRowDxfId="525" dataDxfId="524" headerRowCellStyle="Millares" dataCellStyle="Millares"/>
    <tableColumn id="9" xr3:uid="{00000000-0010-0000-0200-000009000000}" name="Columna9" headerRowDxfId="523" dataDxfId="522" headerRowCellStyle="Millares" dataCellStyle="Millares"/>
    <tableColumn id="10" xr3:uid="{00000000-0010-0000-0200-00000A000000}" name="Columna10" headerRowDxfId="521" dataDxfId="520" headerRowCellStyle="Millares" dataCellStyle="Millares"/>
    <tableColumn id="11" xr3:uid="{00000000-0010-0000-0200-00000B000000}" name="Columna11" headerRowDxfId="519" dataDxfId="518" headerRowCellStyle="Millares" dataCellStyle="Millares"/>
    <tableColumn id="12" xr3:uid="{00000000-0010-0000-0200-00000C000000}" name="Columna12" headerRowDxfId="517" dataDxfId="516" headerRowCellStyle="Millares" dataCellStyle="Millares"/>
    <tableColumn id="13" xr3:uid="{00000000-0010-0000-0200-00000D000000}" name="Columna13" headerRowDxfId="515" dataDxfId="514" headerRowCellStyle="Millares" dataCellStyle="Millares"/>
    <tableColumn id="14" xr3:uid="{00000000-0010-0000-0200-00000E000000}" name="Columna14" headerRowDxfId="513" dataDxfId="512" dataCellStyle="Millares"/>
    <tableColumn id="15" xr3:uid="{DDB9D1AE-0F23-4F1B-B5D8-AFD18E84F229}" name="Columna15" headerRowDxfId="511" dataDxfId="510" headerRowCellStyle="Millares" dataCellStyle="Millares"/>
    <tableColumn id="16" xr3:uid="{CA6E19DC-3943-49DD-8DB2-E5B91F2E7902}" name="Columna16" headerRowDxfId="509" dataDxfId="508" headerRowCellStyle="Millares" dataCellStyle="Millares"/>
    <tableColumn id="17" xr3:uid="{EB03C11E-9BE6-453B-BA12-03EB8C93BEAF}" name="Columna17" headerRowDxfId="507" dataDxfId="506" headerRowCellStyle="Millares" dataCellStyle="Millares"/>
    <tableColumn id="18" xr3:uid="{3C233D53-486B-45C1-85F1-469D4470B808}" name="Columna18" headerRowDxfId="505" dataDxfId="504" headerRowCellStyle="Millares" dataCellStyle="Millares">
      <calculatedColumnFormula>SUM(H70:S70)-G70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a6810" displayName="Tabla6810" ref="C112:T126" headerRowCount="0" totalsRowShown="0" headerRowDxfId="503" dataDxfId="502" headerRowCellStyle="Millares" dataCellStyle="Millares">
  <tableColumns count="18">
    <tableColumn id="1" xr3:uid="{00000000-0010-0000-0300-000001000000}" name="Columna1" headerRowDxfId="501" dataDxfId="500"/>
    <tableColumn id="2" xr3:uid="{00000000-0010-0000-0300-000002000000}" name="Columna2" headerRowDxfId="499" dataDxfId="498" dataCellStyle="Millares"/>
    <tableColumn id="3" xr3:uid="{00000000-0010-0000-0300-000003000000}" name="Columna3" headerRowDxfId="497" dataDxfId="496" headerRowCellStyle="Millares" dataCellStyle="Millares"/>
    <tableColumn id="4" xr3:uid="{00000000-0010-0000-0300-000004000000}" name="Columna4" headerRowDxfId="495" dataDxfId="494" headerRowCellStyle="Moneda" dataCellStyle="Moneda"/>
    <tableColumn id="5" xr3:uid="{00000000-0010-0000-0300-000005000000}" name="Columna5" headerRowDxfId="493" dataDxfId="492" headerRowCellStyle="Millares" dataCellStyle="Millares">
      <calculatedColumnFormula>+E112*F112</calculatedColumnFormula>
    </tableColumn>
    <tableColumn id="6" xr3:uid="{00000000-0010-0000-0300-000006000000}" name="Columna6" headerRowDxfId="491" dataDxfId="490" headerRowCellStyle="Millares" dataCellStyle="Millares"/>
    <tableColumn id="7" xr3:uid="{00000000-0010-0000-0300-000007000000}" name="Columna7" headerRowDxfId="489" dataDxfId="488" headerRowCellStyle="Millares" dataCellStyle="Millares"/>
    <tableColumn id="8" xr3:uid="{00000000-0010-0000-0300-000008000000}" name="Columna8" headerRowDxfId="487" dataDxfId="486" headerRowCellStyle="Millares" dataCellStyle="Millares"/>
    <tableColumn id="9" xr3:uid="{00000000-0010-0000-0300-000009000000}" name="Columna9" headerRowDxfId="485" dataDxfId="484" headerRowCellStyle="Millares" dataCellStyle="Millares"/>
    <tableColumn id="10" xr3:uid="{00000000-0010-0000-0300-00000A000000}" name="Columna10" headerRowDxfId="483" dataDxfId="482" headerRowCellStyle="Millares" dataCellStyle="Millares"/>
    <tableColumn id="11" xr3:uid="{00000000-0010-0000-0300-00000B000000}" name="Columna11" headerRowDxfId="481" dataDxfId="480" headerRowCellStyle="Millares" dataCellStyle="Millares"/>
    <tableColumn id="12" xr3:uid="{00000000-0010-0000-0300-00000C000000}" name="Columna12" headerRowDxfId="479" dataDxfId="478" headerRowCellStyle="Millares" dataCellStyle="Millares"/>
    <tableColumn id="13" xr3:uid="{00000000-0010-0000-0300-00000D000000}" name="Columna13" headerRowDxfId="477" dataDxfId="476" headerRowCellStyle="Millares" dataCellStyle="Millares"/>
    <tableColumn id="14" xr3:uid="{00000000-0010-0000-0300-00000E000000}" name="Columna14" headerRowDxfId="475" dataDxfId="474" dataCellStyle="Millares"/>
    <tableColumn id="15" xr3:uid="{76087880-CE79-49AB-8AD9-B0CC801F5392}" name="Columna15" headerRowDxfId="473" dataDxfId="472" headerRowCellStyle="Millares" dataCellStyle="Millares"/>
    <tableColumn id="16" xr3:uid="{67BE7CBD-DF3F-4238-B686-976382F17366}" name="Columna16" headerRowDxfId="471" dataDxfId="470" headerRowCellStyle="Millares" dataCellStyle="Millares"/>
    <tableColumn id="17" xr3:uid="{FA179538-C04C-464B-9AE5-91238831C875}" name="Columna17" headerRowDxfId="469" dataDxfId="468" headerRowCellStyle="Millares" dataCellStyle="Millares"/>
    <tableColumn id="18" xr3:uid="{85EA2CB7-8D62-4025-854E-495DDBE5E996}" name="Columna18" headerRowDxfId="467" dataDxfId="466" headerRowCellStyle="Millares" dataCellStyle="Millares">
      <calculatedColumnFormula>SUM(H112:S112)-G112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a6811" displayName="Tabla6811" ref="C133:T140" headerRowCount="0" totalsRowShown="0" headerRowDxfId="465" dataDxfId="464" headerRowCellStyle="Millares" dataCellStyle="Millares">
  <tableColumns count="18">
    <tableColumn id="1" xr3:uid="{00000000-0010-0000-0400-000001000000}" name="Columna1" headerRowDxfId="463" dataDxfId="462"/>
    <tableColumn id="2" xr3:uid="{00000000-0010-0000-0400-000002000000}" name="Columna2" headerRowDxfId="461" dataDxfId="460" dataCellStyle="Millares"/>
    <tableColumn id="3" xr3:uid="{00000000-0010-0000-0400-000003000000}" name="Columna3" headerRowDxfId="459" dataDxfId="458" headerRowCellStyle="Millares" dataCellStyle="Millares"/>
    <tableColumn id="4" xr3:uid="{00000000-0010-0000-0400-000004000000}" name="Columna4" headerRowDxfId="457" dataDxfId="456" headerRowCellStyle="Moneda" dataCellStyle="Moneda"/>
    <tableColumn id="5" xr3:uid="{00000000-0010-0000-0400-000005000000}" name="Columna5" headerRowDxfId="455" dataDxfId="454" headerRowCellStyle="Millares" dataCellStyle="Millares">
      <calculatedColumnFormula>+E133*F133</calculatedColumnFormula>
    </tableColumn>
    <tableColumn id="6" xr3:uid="{00000000-0010-0000-0400-000006000000}" name="Columna6" headerRowDxfId="453" dataDxfId="452" headerRowCellStyle="Millares" dataCellStyle="Millares"/>
    <tableColumn id="7" xr3:uid="{00000000-0010-0000-0400-000007000000}" name="Columna7" headerRowDxfId="451" dataDxfId="450" headerRowCellStyle="Millares" dataCellStyle="Millares"/>
    <tableColumn id="8" xr3:uid="{00000000-0010-0000-0400-000008000000}" name="Columna8" headerRowDxfId="449" dataDxfId="448" headerRowCellStyle="Millares" dataCellStyle="Millares"/>
    <tableColumn id="9" xr3:uid="{00000000-0010-0000-0400-000009000000}" name="Columna9" headerRowDxfId="447" dataDxfId="446" headerRowCellStyle="Millares" dataCellStyle="Millares"/>
    <tableColumn id="10" xr3:uid="{00000000-0010-0000-0400-00000A000000}" name="Columna10" headerRowDxfId="445" dataDxfId="444" headerRowCellStyle="Millares" dataCellStyle="Millares"/>
    <tableColumn id="11" xr3:uid="{00000000-0010-0000-0400-00000B000000}" name="Columna11" headerRowDxfId="443" dataDxfId="442" headerRowCellStyle="Millares" dataCellStyle="Millares"/>
    <tableColumn id="12" xr3:uid="{00000000-0010-0000-0400-00000C000000}" name="Columna12" headerRowDxfId="441" dataDxfId="440" headerRowCellStyle="Millares" dataCellStyle="Millares"/>
    <tableColumn id="13" xr3:uid="{00000000-0010-0000-0400-00000D000000}" name="Columna13" headerRowDxfId="439" dataDxfId="438" headerRowCellStyle="Millares" dataCellStyle="Millares"/>
    <tableColumn id="14" xr3:uid="{00000000-0010-0000-0400-00000E000000}" name="Columna14" headerRowDxfId="437" dataDxfId="436" dataCellStyle="Millares"/>
    <tableColumn id="15" xr3:uid="{825C5BA1-E37E-4C88-A264-908DE68A5653}" name="Columna15" headerRowDxfId="435" dataDxfId="434" headerRowCellStyle="Millares" dataCellStyle="Millares"/>
    <tableColumn id="16" xr3:uid="{057EF08C-7582-40D1-AF3F-15048EBB49EC}" name="Columna16" headerRowDxfId="433" dataDxfId="432" headerRowCellStyle="Millares" dataCellStyle="Millares"/>
    <tableColumn id="17" xr3:uid="{D78C5E4D-3D83-46EE-B2CE-367FE689B6F4}" name="Columna17" headerRowDxfId="431" dataDxfId="430" headerRowCellStyle="Millares" dataCellStyle="Millares"/>
    <tableColumn id="18" xr3:uid="{CE9E4AF3-79AB-4924-92D7-BBD17E23E73F}" name="Columna18" headerRowDxfId="429" dataDxfId="428" headerRowCellStyle="Millares" dataCellStyle="Millares">
      <calculatedColumnFormula>SUM(H133:S133)-G133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7929195-27FA-4B4A-96BD-7D0219B3E83A}" name="Tabla68913" displayName="Tabla68913" ref="C91:T105" headerRowCount="0" totalsRowShown="0" headerRowDxfId="427" dataDxfId="426" headerRowCellStyle="Millares" dataCellStyle="Millares">
  <tableColumns count="18">
    <tableColumn id="1" xr3:uid="{BF88C7BF-BD4F-4716-8DEA-DC21CD9FDAA7}" name="Columna1" headerRowDxfId="425" dataDxfId="424"/>
    <tableColumn id="2" xr3:uid="{685CD80C-3204-4B62-9686-AF103FC4E352}" name="Columna2" headerRowDxfId="423" dataDxfId="422" dataCellStyle="Millares"/>
    <tableColumn id="3" xr3:uid="{6F6ACA16-3074-4562-9CE8-C63DCA4EE072}" name="Columna3" headerRowDxfId="421" dataDxfId="420" headerRowCellStyle="Millares" dataCellStyle="Millares"/>
    <tableColumn id="4" xr3:uid="{0142D337-4193-4ED0-AF08-DB424E489F34}" name="Columna4" headerRowDxfId="419" dataDxfId="418" headerRowCellStyle="Moneda" dataCellStyle="Moneda"/>
    <tableColumn id="5" xr3:uid="{2C94FA4E-3386-4F43-B564-0CB37857C406}" name="Columna5" headerRowDxfId="417" dataDxfId="416" headerRowCellStyle="Millares" dataCellStyle="Millares">
      <calculatedColumnFormula>+E91*F91</calculatedColumnFormula>
    </tableColumn>
    <tableColumn id="6" xr3:uid="{87D68851-82EA-4088-B64E-D2528DCEF13D}" name="Columna6" headerRowDxfId="415" dataDxfId="414" headerRowCellStyle="Millares" dataCellStyle="Millares"/>
    <tableColumn id="7" xr3:uid="{34354A3C-3A5C-438D-B0F2-BEF449780F21}" name="Columna7" headerRowDxfId="413" dataDxfId="412" headerRowCellStyle="Millares" dataCellStyle="Millares"/>
    <tableColumn id="8" xr3:uid="{E4773C44-3DA6-4924-8483-CBEBA49E229E}" name="Columna8" headerRowDxfId="411" dataDxfId="410" headerRowCellStyle="Millares" dataCellStyle="Millares"/>
    <tableColumn id="9" xr3:uid="{8BFC72CF-7BFF-42AC-AB84-9935C39A4F9E}" name="Columna9" headerRowDxfId="409" dataDxfId="408" headerRowCellStyle="Millares" dataCellStyle="Millares"/>
    <tableColumn id="10" xr3:uid="{5DA998CB-B00D-42A7-933D-9A1A03F662D0}" name="Columna10" headerRowDxfId="407" dataDxfId="406" headerRowCellStyle="Millares" dataCellStyle="Millares"/>
    <tableColumn id="11" xr3:uid="{F4175E16-045C-4523-B03A-FA14C76D04F8}" name="Columna11" headerRowDxfId="405" dataDxfId="404" headerRowCellStyle="Millares" dataCellStyle="Millares"/>
    <tableColumn id="12" xr3:uid="{5AEA83B7-26F7-4DEA-AB03-F277E96990D8}" name="Columna12" headerRowDxfId="403" dataDxfId="402" headerRowCellStyle="Millares" dataCellStyle="Millares"/>
    <tableColumn id="13" xr3:uid="{263E50A9-C536-489F-8441-5C24CA38D4AB}" name="Columna13" headerRowDxfId="401" dataDxfId="400" headerRowCellStyle="Millares" dataCellStyle="Millares"/>
    <tableColumn id="14" xr3:uid="{999825BE-3933-400A-84FB-D247672B29A8}" name="Columna14" headerRowDxfId="399" dataDxfId="398" dataCellStyle="Millares"/>
    <tableColumn id="15" xr3:uid="{A8BDD477-7036-4551-87DF-253248FCA104}" name="Columna15" headerRowDxfId="397" dataDxfId="396" headerRowCellStyle="Millares" dataCellStyle="Millares"/>
    <tableColumn id="16" xr3:uid="{100DF387-BD76-4FD0-8F02-79AEA7141770}" name="Columna16" headerRowDxfId="395" dataDxfId="394" headerRowCellStyle="Millares" dataCellStyle="Millares"/>
    <tableColumn id="17" xr3:uid="{D3A89081-8CD2-468F-89E2-2D905668FF25}" name="Columna17" headerRowDxfId="393" dataDxfId="392" headerRowCellStyle="Millares" dataCellStyle="Millares"/>
    <tableColumn id="18" xr3:uid="{6FB61A7C-26B7-4FD0-BE72-C3B273899ABD}" name="Columna18" headerRowDxfId="391" dataDxfId="390" headerRowCellStyle="Millares" dataCellStyle="Millares">
      <calculatedColumnFormula>SUM(H91:S91)-G91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5" displayName="Tabla5" ref="A8:R17" headerRowCount="0" totalsRowShown="0" headerRowDxfId="389" dataDxfId="388" tableBorderDxfId="387" headerRowCellStyle="Millares" dataCellStyle="Millares">
  <tableColumns count="18">
    <tableColumn id="1" xr3:uid="{00000000-0010-0000-0500-000001000000}" name="Columna1" headerRowDxfId="386" dataDxfId="385"/>
    <tableColumn id="13" xr3:uid="{C13EA135-4477-45F1-8EFD-05B782AB0069}" name="Columna13" headerRowDxfId="384" dataDxfId="383"/>
    <tableColumn id="2" xr3:uid="{00000000-0010-0000-0500-000002000000}" name="Columna2" headerRowDxfId="382" dataDxfId="381" headerRowCellStyle="Millares" dataCellStyle="Millares"/>
    <tableColumn id="3" xr3:uid="{00000000-0010-0000-0500-000003000000}" name="Columna3" headerRowDxfId="380" dataDxfId="379" headerRowCellStyle="Moneda" dataCellStyle="Moneda"/>
    <tableColumn id="4" xr3:uid="{00000000-0010-0000-0500-000004000000}" name="Columna4" headerRowDxfId="378" dataDxfId="377" headerRowCellStyle="Millares" dataCellStyle="Millares">
      <calculatedColumnFormula>+C8*D8</calculatedColumnFormula>
    </tableColumn>
    <tableColumn id="5" xr3:uid="{00000000-0010-0000-0500-000005000000}" name="Columna5" headerRowDxfId="376" dataDxfId="375" headerRowCellStyle="Millares" dataCellStyle="Millares"/>
    <tableColumn id="6" xr3:uid="{00000000-0010-0000-0500-000006000000}" name="Columna6" headerRowDxfId="374" dataDxfId="373" headerRowCellStyle="Millares" dataCellStyle="Millares"/>
    <tableColumn id="7" xr3:uid="{00000000-0010-0000-0500-000007000000}" name="Columna7" headerRowDxfId="372" dataDxfId="371" headerRowCellStyle="Millares" dataCellStyle="Millares"/>
    <tableColumn id="8" xr3:uid="{00000000-0010-0000-0500-000008000000}" name="Columna8" headerRowDxfId="370" dataDxfId="369" headerRowCellStyle="Millares" dataCellStyle="Millares"/>
    <tableColumn id="23" xr3:uid="{9202825B-B4F3-45A0-A4AD-A9F7FEF6EAE8}" name="Columna22" headerRowDxfId="368" dataDxfId="367" headerRowCellStyle="Millares" dataCellStyle="Millares"/>
    <tableColumn id="22" xr3:uid="{685A1778-008B-437C-A0DE-FA1F4B3A7090}" name="Columna21" headerRowDxfId="366" dataDxfId="365" headerRowCellStyle="Millares" dataCellStyle="Millares"/>
    <tableColumn id="21" xr3:uid="{75081376-5BA5-42B9-8264-BEF8F75BD109}" name="Columna20" headerRowDxfId="364" dataDxfId="363" headerRowCellStyle="Millares" dataCellStyle="Millares"/>
    <tableColumn id="20" xr3:uid="{8D8F9AD4-ACB3-4E09-A657-3C1411BB3651}" name="Columna19" headerRowDxfId="362" dataDxfId="361" headerRowCellStyle="Millares" dataCellStyle="Millares"/>
    <tableColumn id="9" xr3:uid="{00000000-0010-0000-0500-000009000000}" name="Columna9" headerRowDxfId="360" dataDxfId="359" headerRowCellStyle="Millares" dataCellStyle="Millares"/>
    <tableColumn id="10" xr3:uid="{00000000-0010-0000-0500-00000A000000}" name="Columna10" headerRowDxfId="358" dataDxfId="357" headerRowCellStyle="Millares" dataCellStyle="Millares"/>
    <tableColumn id="11" xr3:uid="{00000000-0010-0000-0500-00000B000000}" name="Columna11" headerRowDxfId="356" dataDxfId="355" headerRowCellStyle="Millares" dataCellStyle="Millares"/>
    <tableColumn id="14" xr3:uid="{E2AC2605-A87D-4CE2-89E2-994DC12FE20B}" name="Columna12" headerRowDxfId="354" dataDxfId="353" headerRowCellStyle="Millares" dataCellStyle="Millares"/>
    <tableColumn id="15" xr3:uid="{4A750C3B-187F-40BC-AC68-E0CE19430E8D}" name="Columna14" headerRowDxfId="352" dataDxfId="351" headerRowCellStyle="Millares" dataCellStyle="Millares">
      <calculatedColumnFormula>SUM(#REF!)-Tabla5[[#This Row],[Columna4]]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a1" displayName="Tabla1" ref="B9:AN18" headerRowCount="0" totalsRowShown="0" headerRowDxfId="350" dataDxfId="348" headerRowBorderDxfId="349">
  <tableColumns count="39">
    <tableColumn id="1" xr3:uid="{00000000-0010-0000-0600-000001000000}" name="Columna1" headerRowDxfId="347" dataDxfId="346"/>
    <tableColumn id="2" xr3:uid="{00000000-0010-0000-0600-000002000000}" name="Columna2" headerRowDxfId="345" dataDxfId="344"/>
    <tableColumn id="3" xr3:uid="{00000000-0010-0000-0600-000003000000}" name="Columna3" headerRowDxfId="343" dataDxfId="342"/>
    <tableColumn id="4" xr3:uid="{00000000-0010-0000-0600-000004000000}" name="Columna4" headerRowDxfId="341" dataDxfId="340"/>
    <tableColumn id="5" xr3:uid="{00000000-0010-0000-0600-000005000000}" name="Columna5" headerRowDxfId="339" dataDxfId="338"/>
    <tableColumn id="6" xr3:uid="{00000000-0010-0000-0600-000006000000}" name="Columna6" headerRowDxfId="337" dataDxfId="336"/>
    <tableColumn id="7" xr3:uid="{00000000-0010-0000-0600-000007000000}" name="Columna7" headerRowDxfId="335" dataDxfId="334"/>
    <tableColumn id="8" xr3:uid="{00000000-0010-0000-0600-000008000000}" name="Columna8" headerRowDxfId="333" dataDxfId="332"/>
    <tableColumn id="9" xr3:uid="{00000000-0010-0000-0600-000009000000}" name="Columna9" headerRowDxfId="331" dataDxfId="330"/>
    <tableColumn id="10" xr3:uid="{00000000-0010-0000-0600-00000A000000}" name="Columna10" headerRowDxfId="329" dataDxfId="328"/>
    <tableColumn id="11" xr3:uid="{00000000-0010-0000-0600-00000B000000}" name="Columna11" headerRowDxfId="327" dataDxfId="326"/>
    <tableColumn id="12" xr3:uid="{00000000-0010-0000-0600-00000C000000}" name="Columna12" headerRowDxfId="325" dataDxfId="324"/>
    <tableColumn id="13" xr3:uid="{00000000-0010-0000-0600-00000D000000}" name="Columna13" headerRowDxfId="323" dataDxfId="322"/>
    <tableColumn id="14" xr3:uid="{00000000-0010-0000-0600-00000E000000}" name="Columna14" headerRowDxfId="321" dataDxfId="320"/>
    <tableColumn id="15" xr3:uid="{00000000-0010-0000-0600-00000F000000}" name="Columna15" headerRowDxfId="319" dataDxfId="318"/>
    <tableColumn id="16" xr3:uid="{00000000-0010-0000-0600-000010000000}" name="Columna16" headerRowDxfId="317" dataDxfId="316"/>
    <tableColumn id="17" xr3:uid="{00000000-0010-0000-0600-000011000000}" name="Columna17" headerRowDxfId="315" dataDxfId="314"/>
    <tableColumn id="18" xr3:uid="{00000000-0010-0000-0600-000012000000}" name="Columna18" headerRowDxfId="313" dataDxfId="312"/>
    <tableColumn id="19" xr3:uid="{00000000-0010-0000-0600-000013000000}" name="Columna19" headerRowDxfId="311" dataDxfId="310"/>
    <tableColumn id="20" xr3:uid="{00000000-0010-0000-0600-000014000000}" name="Columna20" headerRowDxfId="309" dataDxfId="308"/>
    <tableColumn id="21" xr3:uid="{00000000-0010-0000-0600-000015000000}" name="Columna21" headerRowDxfId="307" dataDxfId="306"/>
    <tableColumn id="22" xr3:uid="{00000000-0010-0000-0600-000016000000}" name="Columna22" headerRowDxfId="305" dataDxfId="304"/>
    <tableColumn id="23" xr3:uid="{00000000-0010-0000-0600-000017000000}" name="Columna23" headerRowDxfId="303" dataDxfId="302"/>
    <tableColumn id="24" xr3:uid="{00000000-0010-0000-0600-000018000000}" name="Columna24" headerRowDxfId="301" dataDxfId="300"/>
    <tableColumn id="25" xr3:uid="{00000000-0010-0000-0600-000019000000}" name="Columna25" headerRowDxfId="299" dataDxfId="298"/>
    <tableColumn id="26" xr3:uid="{00000000-0010-0000-0600-00001A000000}" name="Columna26" headerRowDxfId="297" dataDxfId="296"/>
    <tableColumn id="27" xr3:uid="{00000000-0010-0000-0600-00001B000000}" name="Columna27" headerRowDxfId="295" dataDxfId="294"/>
    <tableColumn id="28" xr3:uid="{60CF85B2-5668-429A-BC82-4B647589A112}" name="Columna28" headerRowDxfId="293" dataDxfId="292"/>
    <tableColumn id="29" xr3:uid="{8BAD4523-6638-4745-B223-D50473CA46EA}" name="Columna29" headerRowDxfId="291" dataDxfId="290"/>
    <tableColumn id="30" xr3:uid="{C97C6A10-574D-4D84-BD8D-3EBDDF39DF73}" name="Columna30" headerRowDxfId="289" dataDxfId="288"/>
    <tableColumn id="31" xr3:uid="{1072CA6D-197C-4AC6-B828-2BE6123816E5}" name="Columna31" headerRowDxfId="287" dataDxfId="286"/>
    <tableColumn id="32" xr3:uid="{EE269FDB-F9F8-400E-A3C2-FB4DDB4EF8C4}" name="Columna32" headerRowDxfId="285" dataDxfId="284"/>
    <tableColumn id="33" xr3:uid="{7AEB64E4-438B-4609-8630-E12439F2325C}" name="Columna33" headerRowDxfId="283" dataDxfId="282"/>
    <tableColumn id="34" xr3:uid="{B36B1A5C-5291-4AF4-B356-C501E619EDE8}" name="Columna34" headerRowDxfId="281" dataDxfId="280"/>
    <tableColumn id="35" xr3:uid="{D11FD464-C589-40F0-B63C-CFE761CC01C1}" name="Columna35" headerRowDxfId="279" dataDxfId="278"/>
    <tableColumn id="36" xr3:uid="{B581714E-3F3C-4BD2-9949-60A579935C03}" name="Columna36" headerRowDxfId="277" dataDxfId="276"/>
    <tableColumn id="37" xr3:uid="{4DE15619-7C17-478B-A786-3D538735A63C}" name="Columna37" headerRowDxfId="275" dataDxfId="274"/>
    <tableColumn id="38" xr3:uid="{6946A3FC-623B-4B82-9FBE-AB3B94A981E1}" name="Columna38" headerRowDxfId="273" dataDxfId="272"/>
    <tableColumn id="39" xr3:uid="{1004EE2C-A4CA-4FC8-B3A5-D4C995853C86}" name="Columna39" headerRowDxfId="271" dataDxfId="270">
      <calculatedColumnFormula>COUNTA(Tabla1[[#This Row],[Columna3]:[Columna38]])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a13" displayName="Tabla13" ref="B21:AN30" headerRowCount="0" totalsRowShown="0" headerRowDxfId="269" dataDxfId="267" headerRowBorderDxfId="268">
  <tableColumns count="39">
    <tableColumn id="1" xr3:uid="{00000000-0010-0000-0700-000001000000}" name="Columna1" headerRowDxfId="266" dataDxfId="265"/>
    <tableColumn id="2" xr3:uid="{00000000-0010-0000-0700-000002000000}" name="Columna2" headerRowDxfId="264" dataDxfId="263"/>
    <tableColumn id="3" xr3:uid="{00000000-0010-0000-0700-000003000000}" name="Columna3" headerRowDxfId="262" dataDxfId="261"/>
    <tableColumn id="4" xr3:uid="{00000000-0010-0000-0700-000004000000}" name="Columna4" headerRowDxfId="260" dataDxfId="259"/>
    <tableColumn id="5" xr3:uid="{00000000-0010-0000-0700-000005000000}" name="Columna5" headerRowDxfId="258" dataDxfId="257"/>
    <tableColumn id="6" xr3:uid="{00000000-0010-0000-0700-000006000000}" name="Columna6" headerRowDxfId="256" dataDxfId="255"/>
    <tableColumn id="7" xr3:uid="{00000000-0010-0000-0700-000007000000}" name="Columna7" headerRowDxfId="254" dataDxfId="253"/>
    <tableColumn id="8" xr3:uid="{00000000-0010-0000-0700-000008000000}" name="Columna8" headerRowDxfId="252" dataDxfId="251"/>
    <tableColumn id="9" xr3:uid="{00000000-0010-0000-0700-000009000000}" name="Columna9" headerRowDxfId="250" dataDxfId="249"/>
    <tableColumn id="10" xr3:uid="{00000000-0010-0000-0700-00000A000000}" name="Columna10" headerRowDxfId="248" dataDxfId="247"/>
    <tableColumn id="11" xr3:uid="{00000000-0010-0000-0700-00000B000000}" name="Columna11" headerRowDxfId="246" dataDxfId="245"/>
    <tableColumn id="12" xr3:uid="{00000000-0010-0000-0700-00000C000000}" name="Columna12" headerRowDxfId="244" dataDxfId="243"/>
    <tableColumn id="13" xr3:uid="{00000000-0010-0000-0700-00000D000000}" name="Columna13" headerRowDxfId="242" dataDxfId="241"/>
    <tableColumn id="14" xr3:uid="{00000000-0010-0000-0700-00000E000000}" name="Columna14" headerRowDxfId="240" dataDxfId="239"/>
    <tableColumn id="15" xr3:uid="{00000000-0010-0000-0700-00000F000000}" name="Columna15" headerRowDxfId="238" dataDxfId="237"/>
    <tableColumn id="16" xr3:uid="{00000000-0010-0000-0700-000010000000}" name="Columna16" headerRowDxfId="236" dataDxfId="235"/>
    <tableColumn id="17" xr3:uid="{00000000-0010-0000-0700-000011000000}" name="Columna17" headerRowDxfId="234" dataDxfId="233"/>
    <tableColumn id="18" xr3:uid="{00000000-0010-0000-0700-000012000000}" name="Columna18" headerRowDxfId="232" dataDxfId="231"/>
    <tableColumn id="19" xr3:uid="{00000000-0010-0000-0700-000013000000}" name="Columna19" headerRowDxfId="230" dataDxfId="229"/>
    <tableColumn id="20" xr3:uid="{00000000-0010-0000-0700-000014000000}" name="Columna20" headerRowDxfId="228" dataDxfId="227"/>
    <tableColumn id="21" xr3:uid="{00000000-0010-0000-0700-000015000000}" name="Columna21" headerRowDxfId="226" dataDxfId="225"/>
    <tableColumn id="22" xr3:uid="{00000000-0010-0000-0700-000016000000}" name="Columna22" headerRowDxfId="224" dataDxfId="223"/>
    <tableColumn id="23" xr3:uid="{00000000-0010-0000-0700-000017000000}" name="Columna23" headerRowDxfId="222" dataDxfId="221"/>
    <tableColumn id="24" xr3:uid="{00000000-0010-0000-0700-000018000000}" name="Columna24" headerRowDxfId="220" dataDxfId="219"/>
    <tableColumn id="25" xr3:uid="{00000000-0010-0000-0700-000019000000}" name="Columna25" headerRowDxfId="218" dataDxfId="217"/>
    <tableColumn id="26" xr3:uid="{00000000-0010-0000-0700-00001A000000}" name="Columna26" headerRowDxfId="216" dataDxfId="215"/>
    <tableColumn id="27" xr3:uid="{00000000-0010-0000-0700-00001B000000}" name="Columna27" headerRowDxfId="214" dataDxfId="213"/>
    <tableColumn id="28" xr3:uid="{828D73D9-38BB-411C-82AC-20CD504CB048}" name="Columna28" headerRowDxfId="212" dataDxfId="211"/>
    <tableColumn id="29" xr3:uid="{57B97031-11CB-4F59-8144-C521D22911BB}" name="Columna29" headerRowDxfId="210" dataDxfId="209"/>
    <tableColumn id="30" xr3:uid="{5C3BB7D4-8578-4DC0-B7FA-28A0F99A2243}" name="Columna30" headerRowDxfId="208" dataDxfId="207"/>
    <tableColumn id="31" xr3:uid="{BBCE8384-AB11-4226-A8BC-534488E09C24}" name="Columna31" headerRowDxfId="206" dataDxfId="205"/>
    <tableColumn id="32" xr3:uid="{7A157AF2-70C4-4DFB-B4CF-3216435D0BF7}" name="Columna32" headerRowDxfId="204" dataDxfId="203"/>
    <tableColumn id="33" xr3:uid="{CB21F088-EE95-4FC3-A33A-CBFBDA2B0A71}" name="Columna33" headerRowDxfId="202" dataDxfId="201"/>
    <tableColumn id="34" xr3:uid="{8087771E-FBFF-4172-AA38-5114FAC8212B}" name="Columna34" headerRowDxfId="200" dataDxfId="199"/>
    <tableColumn id="35" xr3:uid="{9C32E5A9-DE4C-4620-95E4-DB4751A51DD2}" name="Columna35" headerRowDxfId="198" dataDxfId="197"/>
    <tableColumn id="36" xr3:uid="{C35A037D-AA19-474E-8598-58633F050BF9}" name="Columna36" headerRowDxfId="196" dataDxfId="195"/>
    <tableColumn id="37" xr3:uid="{2EA95892-6232-48C9-B15D-029A8FED38FA}" name="Columna37" headerRowDxfId="194" dataDxfId="193"/>
    <tableColumn id="38" xr3:uid="{9B2E6890-8DFF-4D04-9BE6-B849F2251EEC}" name="Columna38" headerRowDxfId="192" dataDxfId="191"/>
    <tableColumn id="39" xr3:uid="{B0694F57-065A-4B3F-A86A-BB2AC2591117}" name="Columna39" headerRowDxfId="190" dataDxfId="189">
      <calculatedColumnFormula>COUNTA(Tabla13[[#This Row],[Columna3]:[Columna38]])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/>
    <pageSetUpPr fitToPage="1"/>
  </sheetPr>
  <dimension ref="A1:D12"/>
  <sheetViews>
    <sheetView showGridLines="0" tabSelected="1" zoomScale="85" zoomScaleNormal="85" workbookViewId="0">
      <selection activeCell="C9" sqref="C9"/>
    </sheetView>
  </sheetViews>
  <sheetFormatPr baseColWidth="10" defaultColWidth="0" defaultRowHeight="15.6" zeroHeight="1" x14ac:dyDescent="0.3"/>
  <cols>
    <col min="1" max="1" width="2.59765625" customWidth="1"/>
    <col min="2" max="2" width="28.3984375" bestFit="1" customWidth="1"/>
    <col min="3" max="3" width="120.59765625" customWidth="1"/>
    <col min="4" max="4" width="2.59765625" customWidth="1"/>
    <col min="5" max="16384" width="11" hidden="1"/>
  </cols>
  <sheetData>
    <row r="1" spans="2:3" ht="9.9" customHeight="1" x14ac:dyDescent="0.3"/>
    <row r="2" spans="2:3" ht="25.8" x14ac:dyDescent="0.3">
      <c r="B2" s="21" t="s">
        <v>11</v>
      </c>
    </row>
    <row r="3" spans="2:3" ht="9.9" customHeight="1" thickBot="1" x14ac:dyDescent="0.35"/>
    <row r="4" spans="2:3" ht="24.9" customHeight="1" x14ac:dyDescent="0.3">
      <c r="B4" s="19" t="s">
        <v>12</v>
      </c>
      <c r="C4" s="20" t="s">
        <v>13</v>
      </c>
    </row>
    <row r="5" spans="2:3" ht="50.25" customHeight="1" x14ac:dyDescent="0.3">
      <c r="B5" s="17" t="s">
        <v>9</v>
      </c>
      <c r="C5" s="22" t="s">
        <v>50</v>
      </c>
    </row>
    <row r="6" spans="2:3" ht="39.9" customHeight="1" x14ac:dyDescent="0.3">
      <c r="B6" s="17" t="s">
        <v>14</v>
      </c>
      <c r="C6" s="22" t="s">
        <v>51</v>
      </c>
    </row>
    <row r="7" spans="2:3" ht="39.9" customHeight="1" x14ac:dyDescent="0.3">
      <c r="B7" s="17" t="s">
        <v>15</v>
      </c>
      <c r="C7" s="22" t="s">
        <v>159</v>
      </c>
    </row>
    <row r="8" spans="2:3" ht="39.9" customHeight="1" x14ac:dyDescent="0.3">
      <c r="B8" s="17" t="s">
        <v>158</v>
      </c>
      <c r="C8" s="22" t="s">
        <v>160</v>
      </c>
    </row>
    <row r="9" spans="2:3" ht="39.9" customHeight="1" x14ac:dyDescent="0.3">
      <c r="B9" s="17" t="s">
        <v>16</v>
      </c>
      <c r="C9" s="22" t="s">
        <v>52</v>
      </c>
    </row>
    <row r="10" spans="2:3" ht="39.9" customHeight="1" x14ac:dyDescent="0.3">
      <c r="B10" s="17" t="s">
        <v>17</v>
      </c>
      <c r="C10" s="22" t="s">
        <v>36</v>
      </c>
    </row>
    <row r="11" spans="2:3" ht="39.9" customHeight="1" thickBot="1" x14ac:dyDescent="0.35">
      <c r="B11" s="18" t="s">
        <v>18</v>
      </c>
      <c r="C11" s="23" t="s">
        <v>143</v>
      </c>
    </row>
    <row r="12" spans="2:3" ht="9.9" customHeight="1" x14ac:dyDescent="0.3"/>
  </sheetData>
  <printOptions horizontalCentered="1"/>
  <pageMargins left="0.19685039370078741" right="0.19685039370078741" top="0.19685039370078741" bottom="0.19685039370078741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4" tint="0.39997558519241921"/>
    <pageSetUpPr fitToPage="1"/>
  </sheetPr>
  <dimension ref="B1:P113"/>
  <sheetViews>
    <sheetView showGridLines="0" topLeftCell="A19" zoomScale="85" zoomScaleNormal="100" zoomScalePageLayoutView="90" workbookViewId="0">
      <selection activeCell="J38" sqref="J38:M38"/>
    </sheetView>
  </sheetViews>
  <sheetFormatPr baseColWidth="10" defaultColWidth="9" defaultRowHeight="15.6" zeroHeight="1" x14ac:dyDescent="0.3"/>
  <cols>
    <col min="1" max="1" width="2.59765625" style="1" customWidth="1"/>
    <col min="2" max="2" width="0.3984375" style="10" customWidth="1"/>
    <col min="3" max="3" width="58.09765625" style="1" bestFit="1" customWidth="1"/>
    <col min="4" max="7" width="14.59765625" style="1" customWidth="1"/>
    <col min="8" max="8" width="10.69921875" style="1" bestFit="1" customWidth="1"/>
    <col min="9" max="9" width="10.5" style="1" bestFit="1" customWidth="1"/>
    <col min="10" max="10" width="12.19921875" style="1" customWidth="1"/>
    <col min="11" max="12" width="10.5" style="1" bestFit="1" customWidth="1"/>
    <col min="13" max="15" width="11.5" style="1" bestFit="1" customWidth="1"/>
    <col min="16" max="16" width="10.69921875" style="1" bestFit="1" customWidth="1"/>
    <col min="17" max="16384" width="9" style="1"/>
  </cols>
  <sheetData>
    <row r="1" spans="3:8" ht="15" customHeight="1" x14ac:dyDescent="0.3"/>
    <row r="2" spans="3:8" ht="24.9" customHeight="1" x14ac:dyDescent="0.3">
      <c r="C2" s="211" t="s">
        <v>98</v>
      </c>
      <c r="D2" s="211"/>
      <c r="E2" s="211"/>
      <c r="F2" s="211"/>
      <c r="G2" s="211"/>
      <c r="H2" s="211"/>
    </row>
    <row r="3" spans="3:8" ht="20.100000000000001" customHeight="1" x14ac:dyDescent="0.3">
      <c r="C3" s="212" t="s">
        <v>161</v>
      </c>
      <c r="D3" s="212"/>
      <c r="E3" s="212"/>
      <c r="F3" s="212"/>
      <c r="G3" s="212"/>
      <c r="H3" s="212"/>
    </row>
    <row r="4" spans="3:8" ht="9.9" customHeight="1" x14ac:dyDescent="0.3">
      <c r="C4" s="12"/>
    </row>
    <row r="5" spans="3:8" ht="23.1" customHeight="1" thickBot="1" x14ac:dyDescent="0.35">
      <c r="C5" s="13" t="s">
        <v>157</v>
      </c>
      <c r="D5" s="105"/>
      <c r="E5" s="103"/>
      <c r="F5" s="103"/>
      <c r="G5" s="103"/>
      <c r="H5" s="103"/>
    </row>
    <row r="6" spans="3:8" ht="23.1" customHeight="1" thickTop="1" thickBot="1" x14ac:dyDescent="0.35">
      <c r="C6" s="13" t="s">
        <v>156</v>
      </c>
      <c r="D6" s="105"/>
      <c r="E6" s="103"/>
      <c r="F6" s="103"/>
      <c r="G6" s="103"/>
      <c r="H6" s="103"/>
    </row>
    <row r="7" spans="3:8" ht="23.1" customHeight="1" thickTop="1" thickBot="1" x14ac:dyDescent="0.35">
      <c r="C7" s="13" t="s">
        <v>155</v>
      </c>
      <c r="D7" s="105"/>
      <c r="E7" s="103"/>
      <c r="F7" s="103"/>
      <c r="G7" s="103"/>
      <c r="H7" s="103"/>
    </row>
    <row r="8" spans="3:8" ht="23.1" customHeight="1" thickTop="1" thickBot="1" x14ac:dyDescent="0.35">
      <c r="C8" s="13" t="s">
        <v>154</v>
      </c>
      <c r="D8" s="105"/>
      <c r="E8" s="103"/>
      <c r="F8" s="103"/>
      <c r="G8" s="103"/>
      <c r="H8" s="103"/>
    </row>
    <row r="9" spans="3:8" ht="23.1" customHeight="1" thickTop="1" thickBot="1" x14ac:dyDescent="0.35">
      <c r="C9" s="13" t="s">
        <v>162</v>
      </c>
      <c r="D9" s="104"/>
      <c r="E9" s="103"/>
      <c r="F9" s="103"/>
      <c r="G9" s="103"/>
      <c r="H9" s="103"/>
    </row>
    <row r="10" spans="3:8" ht="23.1" customHeight="1" thickTop="1" thickBot="1" x14ac:dyDescent="0.35">
      <c r="C10" s="13" t="s">
        <v>163</v>
      </c>
      <c r="D10" s="107"/>
      <c r="E10" s="103"/>
      <c r="F10" s="103"/>
      <c r="G10" s="103"/>
      <c r="H10" s="103"/>
    </row>
    <row r="11" spans="3:8" ht="23.1" customHeight="1" thickTop="1" thickBot="1" x14ac:dyDescent="0.35">
      <c r="C11" s="13" t="s">
        <v>144</v>
      </c>
      <c r="D11" s="214">
        <f>+'Presupuesto detallado Gasto'!G146+'Presupuesto Equipos Mayores'!E20</f>
        <v>0</v>
      </c>
      <c r="E11" s="214"/>
      <c r="F11" s="100">
        <f>IFERROR(D11/$D$17,0)</f>
        <v>0</v>
      </c>
      <c r="G11" s="102"/>
      <c r="H11" s="102"/>
    </row>
    <row r="12" spans="3:8" ht="23.1" customHeight="1" thickTop="1" thickBot="1" x14ac:dyDescent="0.35">
      <c r="C12" s="13" t="s">
        <v>153</v>
      </c>
      <c r="D12" s="214">
        <f>'Horas de Investigación'!P21</f>
        <v>0</v>
      </c>
      <c r="E12" s="214"/>
      <c r="F12" s="100">
        <f t="shared" ref="F12:F16" si="0">IFERROR(D12/$D$17,0)</f>
        <v>0</v>
      </c>
      <c r="G12" s="102"/>
      <c r="H12" s="102"/>
    </row>
    <row r="13" spans="3:8" ht="23.1" customHeight="1" thickTop="1" thickBot="1" x14ac:dyDescent="0.35">
      <c r="C13" s="13" t="s">
        <v>152</v>
      </c>
      <c r="D13" s="213">
        <f>+D11+D12</f>
        <v>0</v>
      </c>
      <c r="E13" s="213"/>
      <c r="F13" s="98">
        <f t="shared" si="0"/>
        <v>0</v>
      </c>
      <c r="G13" s="102"/>
      <c r="H13" s="102"/>
    </row>
    <row r="14" spans="3:8" ht="23.1" customHeight="1" thickTop="1" thickBot="1" x14ac:dyDescent="0.35">
      <c r="C14" s="13" t="s">
        <v>151</v>
      </c>
      <c r="D14" s="214">
        <f>+'Presupuesto detallado Gasto'!G145+'Presupuesto Equipos Mayores'!E19</f>
        <v>0</v>
      </c>
      <c r="E14" s="214"/>
      <c r="F14" s="100">
        <f t="shared" si="0"/>
        <v>0</v>
      </c>
      <c r="G14" s="102"/>
      <c r="H14" s="102"/>
    </row>
    <row r="15" spans="3:8" ht="23.1" customHeight="1" thickTop="1" thickBot="1" x14ac:dyDescent="0.35">
      <c r="C15" s="13" t="s">
        <v>150</v>
      </c>
      <c r="D15" s="214">
        <f>'Horas de Investigación'!P20</f>
        <v>0</v>
      </c>
      <c r="E15" s="214"/>
      <c r="F15" s="100">
        <f t="shared" si="0"/>
        <v>0</v>
      </c>
      <c r="G15" s="102"/>
      <c r="H15" s="102"/>
    </row>
    <row r="16" spans="3:8" ht="23.1" customHeight="1" thickTop="1" thickBot="1" x14ac:dyDescent="0.35">
      <c r="C16" s="13" t="s">
        <v>149</v>
      </c>
      <c r="D16" s="213">
        <f>+D14+D15</f>
        <v>0</v>
      </c>
      <c r="E16" s="213"/>
      <c r="F16" s="98">
        <f t="shared" si="0"/>
        <v>0</v>
      </c>
      <c r="G16" s="102"/>
      <c r="H16" s="102"/>
    </row>
    <row r="17" spans="2:10" ht="23.1" customHeight="1" thickTop="1" thickBot="1" x14ac:dyDescent="0.35">
      <c r="C17" s="13" t="s">
        <v>148</v>
      </c>
      <c r="D17" s="213">
        <f>+D13+D16</f>
        <v>0</v>
      </c>
      <c r="E17" s="213"/>
      <c r="F17" s="98"/>
      <c r="G17" s="102"/>
      <c r="H17" s="102"/>
    </row>
    <row r="18" spans="2:10" ht="23.1" customHeight="1" thickTop="1" thickBot="1" x14ac:dyDescent="0.35">
      <c r="C18" s="13" t="s">
        <v>147</v>
      </c>
      <c r="D18" s="216"/>
      <c r="E18" s="216"/>
      <c r="F18" s="103"/>
      <c r="G18" s="103"/>
      <c r="H18" s="103"/>
    </row>
    <row r="19" spans="2:10" ht="23.1" customHeight="1" thickTop="1" thickBot="1" x14ac:dyDescent="0.35">
      <c r="C19" s="13" t="s">
        <v>146</v>
      </c>
      <c r="D19" s="215">
        <f>IFERROR((D16)/D18,0)</f>
        <v>0</v>
      </c>
      <c r="E19" s="215"/>
      <c r="F19" s="82"/>
      <c r="G19" s="82"/>
      <c r="H19" s="82"/>
    </row>
    <row r="20" spans="2:10" ht="23.1" customHeight="1" thickTop="1" thickBot="1" x14ac:dyDescent="0.35">
      <c r="C20" s="13" t="s">
        <v>145</v>
      </c>
      <c r="D20" s="215">
        <f>IFERROR((D17)/D18,0)</f>
        <v>0</v>
      </c>
      <c r="E20" s="215"/>
      <c r="F20" s="82"/>
      <c r="G20" s="82"/>
      <c r="H20" s="82"/>
    </row>
    <row r="21" spans="2:10" ht="9.9" customHeight="1" thickTop="1" x14ac:dyDescent="0.3">
      <c r="C21" s="101"/>
      <c r="E21" s="30"/>
      <c r="F21" s="30"/>
      <c r="G21" s="30"/>
      <c r="H21" s="30"/>
      <c r="J21" s="70" t="s">
        <v>136</v>
      </c>
    </row>
    <row r="22" spans="2:10" ht="45" customHeight="1" x14ac:dyDescent="0.3">
      <c r="C22" s="14" t="s">
        <v>132</v>
      </c>
      <c r="D22" s="210" t="str">
        <f>IF(OR('Presupuesto Equipos Mayores'!R19&lt;&gt;0,'Presupuesto detallado Gasto'!T145&lt;&gt;0),J21,"")</f>
        <v/>
      </c>
      <c r="E22" s="210"/>
      <c r="F22" s="210"/>
      <c r="G22" s="210"/>
      <c r="H22" s="210"/>
    </row>
    <row r="23" spans="2:10" ht="9.9" customHeight="1" thickBot="1" x14ac:dyDescent="0.35">
      <c r="C23" s="15"/>
      <c r="D23" s="15"/>
      <c r="E23" s="15"/>
      <c r="F23" s="15"/>
      <c r="G23" s="15"/>
      <c r="H23" s="16"/>
    </row>
    <row r="24" spans="2:10" ht="23.1" customHeight="1" x14ac:dyDescent="0.3">
      <c r="B24" s="10" t="str">
        <f>$C$22</f>
        <v>PRESUPUESTO ANUAL UDLA</v>
      </c>
      <c r="C24" s="170" t="s">
        <v>22</v>
      </c>
      <c r="D24" s="171">
        <v>2023</v>
      </c>
      <c r="E24" s="171">
        <v>2024</v>
      </c>
      <c r="F24" s="171">
        <v>2025</v>
      </c>
      <c r="G24" s="171">
        <v>2026</v>
      </c>
      <c r="H24" s="172" t="s">
        <v>24</v>
      </c>
    </row>
    <row r="25" spans="2:10" ht="23.1" customHeight="1" x14ac:dyDescent="0.3">
      <c r="B25" s="10" t="str">
        <f t="shared" ref="B25:B33" si="1">$C$22</f>
        <v>PRESUPUESTO ANUAL UDLA</v>
      </c>
      <c r="C25" s="173" t="s">
        <v>6</v>
      </c>
      <c r="D25" s="83">
        <f>SUM(D38:E38)</f>
        <v>0</v>
      </c>
      <c r="E25" s="83">
        <f t="shared" ref="E25:E30" si="2">SUM(F38:G38,H38:I38)</f>
        <v>0</v>
      </c>
      <c r="F25" s="83">
        <f t="shared" ref="F25:F30" si="3">SUM(J38:K38,L38:M38)</f>
        <v>0</v>
      </c>
      <c r="G25" s="83">
        <f t="shared" ref="G25:G30" si="4">SUM(N38:O38)</f>
        <v>0</v>
      </c>
      <c r="H25" s="174">
        <f t="shared" ref="H25:H30" si="5">SUM(D25:G25)</f>
        <v>0</v>
      </c>
    </row>
    <row r="26" spans="2:10" ht="23.1" customHeight="1" x14ac:dyDescent="0.3">
      <c r="B26" s="10" t="str">
        <f t="shared" si="1"/>
        <v>PRESUPUESTO ANUAL UDLA</v>
      </c>
      <c r="C26" s="173" t="s">
        <v>2</v>
      </c>
      <c r="D26" s="83">
        <f>SUM(D39:E39)</f>
        <v>0</v>
      </c>
      <c r="E26" s="83">
        <f t="shared" si="2"/>
        <v>0</v>
      </c>
      <c r="F26" s="83">
        <f t="shared" si="3"/>
        <v>0</v>
      </c>
      <c r="G26" s="83">
        <f t="shared" si="4"/>
        <v>0</v>
      </c>
      <c r="H26" s="174">
        <f t="shared" si="5"/>
        <v>0</v>
      </c>
    </row>
    <row r="27" spans="2:10" ht="23.1" customHeight="1" x14ac:dyDescent="0.3">
      <c r="B27" s="10" t="str">
        <f t="shared" si="1"/>
        <v>PRESUPUESTO ANUAL UDLA</v>
      </c>
      <c r="C27" s="173" t="s">
        <v>8</v>
      </c>
      <c r="D27" s="83">
        <f>SUM(D40:E40)</f>
        <v>0</v>
      </c>
      <c r="E27" s="83">
        <f t="shared" si="2"/>
        <v>0</v>
      </c>
      <c r="F27" s="83">
        <f t="shared" si="3"/>
        <v>0</v>
      </c>
      <c r="G27" s="83">
        <f t="shared" si="4"/>
        <v>0</v>
      </c>
      <c r="H27" s="174">
        <f t="shared" si="5"/>
        <v>0</v>
      </c>
    </row>
    <row r="28" spans="2:10" ht="23.1" customHeight="1" x14ac:dyDescent="0.3">
      <c r="B28" s="10" t="str">
        <f t="shared" si="1"/>
        <v>PRESUPUESTO ANUAL UDLA</v>
      </c>
      <c r="C28" s="173" t="s">
        <v>158</v>
      </c>
      <c r="D28" s="83">
        <f>SUM(D41:E41)</f>
        <v>0</v>
      </c>
      <c r="E28" s="83">
        <f t="shared" si="2"/>
        <v>0</v>
      </c>
      <c r="F28" s="83">
        <f t="shared" si="3"/>
        <v>0</v>
      </c>
      <c r="G28" s="83">
        <f t="shared" si="4"/>
        <v>0</v>
      </c>
      <c r="H28" s="174">
        <f t="shared" si="5"/>
        <v>0</v>
      </c>
    </row>
    <row r="29" spans="2:10" ht="23.1" customHeight="1" x14ac:dyDescent="0.3">
      <c r="B29" s="10" t="str">
        <f t="shared" si="1"/>
        <v>PRESUPUESTO ANUAL UDLA</v>
      </c>
      <c r="C29" s="173" t="s">
        <v>16</v>
      </c>
      <c r="D29" s="83">
        <f t="shared" ref="D29:D30" si="6">SUM(D42:E42)</f>
        <v>0</v>
      </c>
      <c r="E29" s="83">
        <f t="shared" si="2"/>
        <v>0</v>
      </c>
      <c r="F29" s="83">
        <f t="shared" si="3"/>
        <v>0</v>
      </c>
      <c r="G29" s="83">
        <f t="shared" si="4"/>
        <v>0</v>
      </c>
      <c r="H29" s="174">
        <f t="shared" si="5"/>
        <v>0</v>
      </c>
    </row>
    <row r="30" spans="2:10" ht="23.1" customHeight="1" thickBot="1" x14ac:dyDescent="0.35">
      <c r="B30" s="10" t="str">
        <f t="shared" si="1"/>
        <v>PRESUPUESTO ANUAL UDLA</v>
      </c>
      <c r="C30" s="173" t="s">
        <v>25</v>
      </c>
      <c r="D30" s="83">
        <f t="shared" si="6"/>
        <v>0</v>
      </c>
      <c r="E30" s="83">
        <f t="shared" si="2"/>
        <v>0</v>
      </c>
      <c r="F30" s="83">
        <f t="shared" si="3"/>
        <v>0</v>
      </c>
      <c r="G30" s="83">
        <f t="shared" si="4"/>
        <v>0</v>
      </c>
      <c r="H30" s="174">
        <f t="shared" si="5"/>
        <v>0</v>
      </c>
    </row>
    <row r="31" spans="2:10" ht="23.1" customHeight="1" thickBot="1" x14ac:dyDescent="0.35">
      <c r="B31" s="10" t="str">
        <f t="shared" si="1"/>
        <v>PRESUPUESTO ANUAL UDLA</v>
      </c>
      <c r="C31" s="176" t="s">
        <v>26</v>
      </c>
      <c r="D31" s="177">
        <f>SUM(D25:D30)</f>
        <v>0</v>
      </c>
      <c r="E31" s="177">
        <f t="shared" ref="E31:G31" si="7">SUM(E25:E30)</f>
        <v>0</v>
      </c>
      <c r="F31" s="177">
        <f t="shared" si="7"/>
        <v>0</v>
      </c>
      <c r="G31" s="177">
        <f t="shared" si="7"/>
        <v>0</v>
      </c>
      <c r="H31" s="178">
        <f>SUM(H25:H30)</f>
        <v>0</v>
      </c>
    </row>
    <row r="32" spans="2:10" ht="23.1" customHeight="1" thickBot="1" x14ac:dyDescent="0.35">
      <c r="B32" s="10" t="str">
        <f t="shared" si="1"/>
        <v>PRESUPUESTO ANUAL UDLA</v>
      </c>
      <c r="C32" s="173" t="s">
        <v>18</v>
      </c>
      <c r="D32" s="169">
        <f>SUM(D45:E45)</f>
        <v>0</v>
      </c>
      <c r="E32" s="169">
        <f>SUM(F45:G45,H45:I45)</f>
        <v>0</v>
      </c>
      <c r="F32" s="169">
        <f>SUM(J45:K45,L45:M45)</f>
        <v>0</v>
      </c>
      <c r="G32" s="169">
        <f>SUM(N45:O45)</f>
        <v>0</v>
      </c>
      <c r="H32" s="175">
        <f>SUM(D32:G32)</f>
        <v>0</v>
      </c>
    </row>
    <row r="33" spans="2:16" ht="23.1" customHeight="1" thickBot="1" x14ac:dyDescent="0.35">
      <c r="B33" s="10" t="str">
        <f t="shared" si="1"/>
        <v>PRESUPUESTO ANUAL UDLA</v>
      </c>
      <c r="C33" s="176" t="s">
        <v>28</v>
      </c>
      <c r="D33" s="177">
        <f>D31+D32</f>
        <v>0</v>
      </c>
      <c r="E33" s="177">
        <f t="shared" ref="E33:G33" si="8">E31+E32</f>
        <v>0</v>
      </c>
      <c r="F33" s="177">
        <f t="shared" si="8"/>
        <v>0</v>
      </c>
      <c r="G33" s="177">
        <f t="shared" si="8"/>
        <v>0</v>
      </c>
      <c r="H33" s="178">
        <f>H31+H32</f>
        <v>0</v>
      </c>
    </row>
    <row r="34" spans="2:16" ht="9.9" customHeight="1" x14ac:dyDescent="0.3">
      <c r="C34" s="101"/>
      <c r="D34" s="30"/>
      <c r="E34" s="30"/>
      <c r="F34" s="30"/>
      <c r="G34" s="30"/>
      <c r="H34" s="30"/>
    </row>
    <row r="35" spans="2:16" ht="24" customHeight="1" x14ac:dyDescent="0.3">
      <c r="C35" s="14" t="s">
        <v>133</v>
      </c>
      <c r="D35" s="15"/>
      <c r="E35" s="15"/>
      <c r="F35" s="15"/>
      <c r="G35" s="15"/>
      <c r="H35" s="16"/>
    </row>
    <row r="36" spans="2:16" ht="9.9" customHeight="1" thickBot="1" x14ac:dyDescent="0.35">
      <c r="C36" s="101"/>
      <c r="D36" s="30"/>
      <c r="E36" s="30"/>
      <c r="F36" s="30"/>
      <c r="G36" s="30"/>
      <c r="H36" s="30"/>
    </row>
    <row r="37" spans="2:16" ht="20.100000000000001" customHeight="1" x14ac:dyDescent="0.3">
      <c r="B37" s="10" t="str">
        <f>$C$35</f>
        <v>PRESUPUESTO TRIMESTRAL UDLA</v>
      </c>
      <c r="C37" s="179" t="s">
        <v>22</v>
      </c>
      <c r="D37" s="180" t="s">
        <v>42</v>
      </c>
      <c r="E37" s="180" t="s">
        <v>43</v>
      </c>
      <c r="F37" s="180" t="s">
        <v>44</v>
      </c>
      <c r="G37" s="180" t="s">
        <v>45</v>
      </c>
      <c r="H37" s="180" t="s">
        <v>46</v>
      </c>
      <c r="I37" s="180" t="s">
        <v>47</v>
      </c>
      <c r="J37" s="180" t="s">
        <v>48</v>
      </c>
      <c r="K37" s="180" t="s">
        <v>49</v>
      </c>
      <c r="L37" s="180" t="s">
        <v>138</v>
      </c>
      <c r="M37" s="180" t="s">
        <v>139</v>
      </c>
      <c r="N37" s="180" t="s">
        <v>140</v>
      </c>
      <c r="O37" s="180" t="s">
        <v>141</v>
      </c>
      <c r="P37" s="181" t="s">
        <v>164</v>
      </c>
    </row>
    <row r="38" spans="2:16" ht="20.100000000000001" customHeight="1" x14ac:dyDescent="0.3">
      <c r="B38" s="10" t="str">
        <f>$C$35</f>
        <v>PRESUPUESTO TRIMESTRAL UDLA</v>
      </c>
      <c r="C38" s="182" t="s">
        <v>6</v>
      </c>
      <c r="D38" s="83">
        <f>+'Presupuesto detallado Gasto'!H23</f>
        <v>0</v>
      </c>
      <c r="E38" s="83">
        <f>+'Presupuesto detallado Gasto'!I23</f>
        <v>0</v>
      </c>
      <c r="F38" s="83">
        <f>+'Presupuesto detallado Gasto'!J23</f>
        <v>0</v>
      </c>
      <c r="G38" s="83">
        <f>+'Presupuesto detallado Gasto'!K23</f>
        <v>0</v>
      </c>
      <c r="H38" s="83">
        <f>+'Presupuesto detallado Gasto'!L23</f>
        <v>0</v>
      </c>
      <c r="I38" s="83">
        <f>+'Presupuesto detallado Gasto'!M23</f>
        <v>0</v>
      </c>
      <c r="J38" s="83">
        <f>+'Presupuesto detallado Gasto'!N23</f>
        <v>0</v>
      </c>
      <c r="K38" s="83">
        <f>+'Presupuesto detallado Gasto'!O23</f>
        <v>0</v>
      </c>
      <c r="L38" s="83">
        <f>+'Presupuesto detallado Gasto'!P23</f>
        <v>0</v>
      </c>
      <c r="M38" s="83">
        <f>+'Presupuesto detallado Gasto'!Q23</f>
        <v>0</v>
      </c>
      <c r="N38" s="83">
        <f>+'Presupuesto detallado Gasto'!R23</f>
        <v>0</v>
      </c>
      <c r="O38" s="83">
        <f>+'Presupuesto detallado Gasto'!S23</f>
        <v>0</v>
      </c>
      <c r="P38" s="174">
        <f t="shared" ref="P38:P43" si="9">SUM(L38:O38)</f>
        <v>0</v>
      </c>
    </row>
    <row r="39" spans="2:16" ht="20.100000000000001" customHeight="1" x14ac:dyDescent="0.3">
      <c r="B39" s="10" t="str">
        <f t="shared" ref="B39:B46" si="10">$C$35</f>
        <v>PRESUPUESTO TRIMESTRAL UDLA</v>
      </c>
      <c r="C39" s="182" t="s">
        <v>2</v>
      </c>
      <c r="D39" s="83">
        <f>+'Presupuesto detallado Gasto'!H64</f>
        <v>0</v>
      </c>
      <c r="E39" s="83">
        <f>+'Presupuesto detallado Gasto'!I64</f>
        <v>0</v>
      </c>
      <c r="F39" s="83">
        <f>+'Presupuesto detallado Gasto'!J64</f>
        <v>0</v>
      </c>
      <c r="G39" s="83">
        <f>+'Presupuesto detallado Gasto'!K64</f>
        <v>0</v>
      </c>
      <c r="H39" s="83">
        <f>+'Presupuesto detallado Gasto'!L64</f>
        <v>0</v>
      </c>
      <c r="I39" s="83">
        <f>+'Presupuesto detallado Gasto'!M64</f>
        <v>0</v>
      </c>
      <c r="J39" s="83">
        <f>+'Presupuesto detallado Gasto'!N64</f>
        <v>0</v>
      </c>
      <c r="K39" s="83">
        <f>+'Presupuesto detallado Gasto'!O64</f>
        <v>0</v>
      </c>
      <c r="L39" s="83">
        <f>+'Presupuesto detallado Gasto'!P64</f>
        <v>0</v>
      </c>
      <c r="M39" s="83">
        <f>+'Presupuesto detallado Gasto'!Q64</f>
        <v>0</v>
      </c>
      <c r="N39" s="83">
        <f>+'Presupuesto detallado Gasto'!R64</f>
        <v>0</v>
      </c>
      <c r="O39" s="83">
        <f>+'Presupuesto detallado Gasto'!S64</f>
        <v>0</v>
      </c>
      <c r="P39" s="174">
        <f t="shared" si="9"/>
        <v>0</v>
      </c>
    </row>
    <row r="40" spans="2:16" ht="20.100000000000001" customHeight="1" x14ac:dyDescent="0.3">
      <c r="B40" s="10" t="str">
        <f t="shared" si="10"/>
        <v>PRESUPUESTO TRIMESTRAL UDLA</v>
      </c>
      <c r="C40" s="182" t="s">
        <v>8</v>
      </c>
      <c r="D40" s="83">
        <f>+'Presupuesto detallado Gasto'!H85</f>
        <v>0</v>
      </c>
      <c r="E40" s="83">
        <f>+'Presupuesto detallado Gasto'!I85</f>
        <v>0</v>
      </c>
      <c r="F40" s="83">
        <f>+'Presupuesto detallado Gasto'!J85</f>
        <v>0</v>
      </c>
      <c r="G40" s="83">
        <f>+'Presupuesto detallado Gasto'!K85</f>
        <v>0</v>
      </c>
      <c r="H40" s="83">
        <f>+'Presupuesto detallado Gasto'!L85</f>
        <v>0</v>
      </c>
      <c r="I40" s="83">
        <f>+'Presupuesto detallado Gasto'!M85</f>
        <v>0</v>
      </c>
      <c r="J40" s="83">
        <f>+'Presupuesto detallado Gasto'!N85</f>
        <v>0</v>
      </c>
      <c r="K40" s="83">
        <f>+'Presupuesto detallado Gasto'!O85</f>
        <v>0</v>
      </c>
      <c r="L40" s="83">
        <f>+'Presupuesto detallado Gasto'!P85</f>
        <v>0</v>
      </c>
      <c r="M40" s="83">
        <f>+'Presupuesto detallado Gasto'!Q85</f>
        <v>0</v>
      </c>
      <c r="N40" s="83">
        <f>+'Presupuesto detallado Gasto'!R85</f>
        <v>0</v>
      </c>
      <c r="O40" s="83">
        <f>+'Presupuesto detallado Gasto'!S85</f>
        <v>0</v>
      </c>
      <c r="P40" s="174">
        <f t="shared" si="9"/>
        <v>0</v>
      </c>
    </row>
    <row r="41" spans="2:16" ht="20.100000000000001" customHeight="1" x14ac:dyDescent="0.3">
      <c r="B41" s="10" t="str">
        <f t="shared" si="10"/>
        <v>PRESUPUESTO TRIMESTRAL UDLA</v>
      </c>
      <c r="C41" s="182" t="s">
        <v>158</v>
      </c>
      <c r="D41" s="83">
        <f>+'Presupuesto detallado Gasto'!H106</f>
        <v>0</v>
      </c>
      <c r="E41" s="83">
        <f>+'Presupuesto detallado Gasto'!I106</f>
        <v>0</v>
      </c>
      <c r="F41" s="83">
        <f>+'Presupuesto detallado Gasto'!J106</f>
        <v>0</v>
      </c>
      <c r="G41" s="83">
        <f>+'Presupuesto detallado Gasto'!K106</f>
        <v>0</v>
      </c>
      <c r="H41" s="83">
        <f>+'Presupuesto detallado Gasto'!L106</f>
        <v>0</v>
      </c>
      <c r="I41" s="83">
        <f>+'Presupuesto detallado Gasto'!M106</f>
        <v>0</v>
      </c>
      <c r="J41" s="83">
        <f>+'Presupuesto detallado Gasto'!N106</f>
        <v>0</v>
      </c>
      <c r="K41" s="83">
        <f>+'Presupuesto detallado Gasto'!O106</f>
        <v>0</v>
      </c>
      <c r="L41" s="83">
        <f>+'Presupuesto detallado Gasto'!P106</f>
        <v>0</v>
      </c>
      <c r="M41" s="83">
        <f>+'Presupuesto detallado Gasto'!Q106</f>
        <v>0</v>
      </c>
      <c r="N41" s="83">
        <f>+'Presupuesto detallado Gasto'!R106</f>
        <v>0</v>
      </c>
      <c r="O41" s="83">
        <f>+'Presupuesto detallado Gasto'!S106</f>
        <v>0</v>
      </c>
      <c r="P41" s="174">
        <f t="shared" si="9"/>
        <v>0</v>
      </c>
    </row>
    <row r="42" spans="2:16" ht="20.100000000000001" customHeight="1" x14ac:dyDescent="0.3">
      <c r="B42" s="10" t="str">
        <f t="shared" si="10"/>
        <v>PRESUPUESTO TRIMESTRAL UDLA</v>
      </c>
      <c r="C42" s="182" t="s">
        <v>16</v>
      </c>
      <c r="D42" s="83">
        <f>+'Presupuesto detallado Gasto'!H127</f>
        <v>0</v>
      </c>
      <c r="E42" s="83">
        <f>+'Presupuesto detallado Gasto'!I127</f>
        <v>0</v>
      </c>
      <c r="F42" s="83">
        <f>+'Presupuesto detallado Gasto'!J127</f>
        <v>0</v>
      </c>
      <c r="G42" s="83">
        <f>+'Presupuesto detallado Gasto'!K127</f>
        <v>0</v>
      </c>
      <c r="H42" s="83">
        <f>+'Presupuesto detallado Gasto'!L127</f>
        <v>0</v>
      </c>
      <c r="I42" s="83">
        <f>+'Presupuesto detallado Gasto'!M127</f>
        <v>0</v>
      </c>
      <c r="J42" s="83">
        <f>+'Presupuesto detallado Gasto'!N127</f>
        <v>0</v>
      </c>
      <c r="K42" s="83">
        <f>+'Presupuesto detallado Gasto'!O127</f>
        <v>0</v>
      </c>
      <c r="L42" s="83">
        <f>+'Presupuesto detallado Gasto'!P127</f>
        <v>0</v>
      </c>
      <c r="M42" s="83">
        <f>+'Presupuesto detallado Gasto'!Q127</f>
        <v>0</v>
      </c>
      <c r="N42" s="83">
        <f>+'Presupuesto detallado Gasto'!R127</f>
        <v>0</v>
      </c>
      <c r="O42" s="83">
        <f>+'Presupuesto detallado Gasto'!S127</f>
        <v>0</v>
      </c>
      <c r="P42" s="174">
        <f t="shared" si="9"/>
        <v>0</v>
      </c>
    </row>
    <row r="43" spans="2:16" ht="20.100000000000001" customHeight="1" thickBot="1" x14ac:dyDescent="0.35">
      <c r="B43" s="10" t="str">
        <f t="shared" si="10"/>
        <v>PRESUPUESTO TRIMESTRAL UDLA</v>
      </c>
      <c r="C43" s="182" t="s">
        <v>25</v>
      </c>
      <c r="D43" s="83">
        <f>+'Presupuesto detallado Gasto'!H141</f>
        <v>0</v>
      </c>
      <c r="E43" s="83">
        <f>+'Presupuesto detallado Gasto'!I141</f>
        <v>0</v>
      </c>
      <c r="F43" s="83">
        <f>+'Presupuesto detallado Gasto'!J141</f>
        <v>0</v>
      </c>
      <c r="G43" s="83">
        <f>+'Presupuesto detallado Gasto'!K141</f>
        <v>0</v>
      </c>
      <c r="H43" s="83">
        <f>+'Presupuesto detallado Gasto'!L141</f>
        <v>0</v>
      </c>
      <c r="I43" s="83">
        <f>+'Presupuesto detallado Gasto'!M141</f>
        <v>0</v>
      </c>
      <c r="J43" s="83">
        <f>+'Presupuesto detallado Gasto'!N141</f>
        <v>0</v>
      </c>
      <c r="K43" s="83">
        <f>+'Presupuesto detallado Gasto'!O141</f>
        <v>0</v>
      </c>
      <c r="L43" s="83">
        <f>+'Presupuesto detallado Gasto'!P141</f>
        <v>0</v>
      </c>
      <c r="M43" s="83">
        <f>+'Presupuesto detallado Gasto'!Q141</f>
        <v>0</v>
      </c>
      <c r="N43" s="83">
        <f>+'Presupuesto detallado Gasto'!R141</f>
        <v>0</v>
      </c>
      <c r="O43" s="83">
        <f>+'Presupuesto detallado Gasto'!S141</f>
        <v>0</v>
      </c>
      <c r="P43" s="174">
        <f t="shared" si="9"/>
        <v>0</v>
      </c>
    </row>
    <row r="44" spans="2:16" ht="20.100000000000001" customHeight="1" thickBot="1" x14ac:dyDescent="0.35">
      <c r="B44" s="10" t="str">
        <f t="shared" si="10"/>
        <v>PRESUPUESTO TRIMESTRAL UDLA</v>
      </c>
      <c r="C44" s="176" t="s">
        <v>26</v>
      </c>
      <c r="D44" s="177">
        <f t="shared" ref="D44:L44" si="11">SUM(D38:D43)</f>
        <v>0</v>
      </c>
      <c r="E44" s="177">
        <f t="shared" si="11"/>
        <v>0</v>
      </c>
      <c r="F44" s="177">
        <f t="shared" si="11"/>
        <v>0</v>
      </c>
      <c r="G44" s="177">
        <f t="shared" si="11"/>
        <v>0</v>
      </c>
      <c r="H44" s="177">
        <f t="shared" si="11"/>
        <v>0</v>
      </c>
      <c r="I44" s="177">
        <f t="shared" si="11"/>
        <v>0</v>
      </c>
      <c r="J44" s="177">
        <f t="shared" si="11"/>
        <v>0</v>
      </c>
      <c r="K44" s="177">
        <f t="shared" si="11"/>
        <v>0</v>
      </c>
      <c r="L44" s="177">
        <f t="shared" si="11"/>
        <v>0</v>
      </c>
      <c r="M44" s="177">
        <f t="shared" ref="M44:P44" si="12">SUM(M38:M43)</f>
        <v>0</v>
      </c>
      <c r="N44" s="177">
        <f t="shared" si="12"/>
        <v>0</v>
      </c>
      <c r="O44" s="177">
        <f t="shared" si="12"/>
        <v>0</v>
      </c>
      <c r="P44" s="178">
        <f t="shared" si="12"/>
        <v>0</v>
      </c>
    </row>
    <row r="45" spans="2:16" ht="20.100000000000001" customHeight="1" thickBot="1" x14ac:dyDescent="0.35">
      <c r="B45" s="10" t="str">
        <f t="shared" si="10"/>
        <v>PRESUPUESTO TRIMESTRAL UDLA</v>
      </c>
      <c r="C45" s="182" t="s">
        <v>18</v>
      </c>
      <c r="D45" s="83">
        <f>+'Presupuesto Equipos Mayores'!F19</f>
        <v>0</v>
      </c>
      <c r="E45" s="83">
        <f>+'Presupuesto Equipos Mayores'!G19</f>
        <v>0</v>
      </c>
      <c r="F45" s="83">
        <f>+'Presupuesto Equipos Mayores'!H19</f>
        <v>0</v>
      </c>
      <c r="G45" s="83">
        <f>+'Presupuesto Equipos Mayores'!I19</f>
        <v>0</v>
      </c>
      <c r="H45" s="83">
        <f>+'Presupuesto Equipos Mayores'!J19</f>
        <v>0</v>
      </c>
      <c r="I45" s="83">
        <f>+'Presupuesto Equipos Mayores'!K19</f>
        <v>0</v>
      </c>
      <c r="J45" s="83">
        <f>+'Presupuesto Equipos Mayores'!L19</f>
        <v>0</v>
      </c>
      <c r="K45" s="83">
        <f>+'Presupuesto Equipos Mayores'!M19</f>
        <v>0</v>
      </c>
      <c r="L45" s="83">
        <f>+'Presupuesto Equipos Mayores'!N19</f>
        <v>0</v>
      </c>
      <c r="M45" s="83">
        <f>+'Presupuesto Equipos Mayores'!O19</f>
        <v>0</v>
      </c>
      <c r="N45" s="83">
        <f>+'Presupuesto Equipos Mayores'!P19</f>
        <v>0</v>
      </c>
      <c r="O45" s="83">
        <f>+'Presupuesto Equipos Mayores'!Q19</f>
        <v>0</v>
      </c>
      <c r="P45" s="174">
        <f>SUM(L45:O45)</f>
        <v>0</v>
      </c>
    </row>
    <row r="46" spans="2:16" ht="20.100000000000001" customHeight="1" thickBot="1" x14ac:dyDescent="0.35">
      <c r="B46" s="10" t="str">
        <f t="shared" si="10"/>
        <v>PRESUPUESTO TRIMESTRAL UDLA</v>
      </c>
      <c r="C46" s="176" t="s">
        <v>28</v>
      </c>
      <c r="D46" s="177">
        <f>D44+D45</f>
        <v>0</v>
      </c>
      <c r="E46" s="177">
        <f t="shared" ref="E46:G46" si="13">E44+E45</f>
        <v>0</v>
      </c>
      <c r="F46" s="177">
        <f t="shared" si="13"/>
        <v>0</v>
      </c>
      <c r="G46" s="177">
        <f t="shared" si="13"/>
        <v>0</v>
      </c>
      <c r="H46" s="177">
        <f>H44+H45</f>
        <v>0</v>
      </c>
      <c r="I46" s="177">
        <f t="shared" ref="I46:K46" si="14">I44+I45</f>
        <v>0</v>
      </c>
      <c r="J46" s="177">
        <f t="shared" si="14"/>
        <v>0</v>
      </c>
      <c r="K46" s="177">
        <f t="shared" si="14"/>
        <v>0</v>
      </c>
      <c r="L46" s="177">
        <f>L44+L45</f>
        <v>0</v>
      </c>
      <c r="M46" s="177">
        <f t="shared" ref="M46:P46" si="15">M44+M45</f>
        <v>0</v>
      </c>
      <c r="N46" s="177">
        <f t="shared" si="15"/>
        <v>0</v>
      </c>
      <c r="O46" s="177">
        <f t="shared" si="15"/>
        <v>0</v>
      </c>
      <c r="P46" s="178">
        <f t="shared" si="15"/>
        <v>0</v>
      </c>
    </row>
    <row r="47" spans="2:16" ht="9.9" customHeight="1" x14ac:dyDescent="0.3">
      <c r="C47" s="101"/>
      <c r="D47" s="30"/>
      <c r="E47" s="30"/>
      <c r="F47" s="30"/>
      <c r="G47" s="30"/>
      <c r="H47" s="30"/>
    </row>
    <row r="48" spans="2:16" ht="9.9" customHeight="1" x14ac:dyDescent="0.3">
      <c r="C48" s="101"/>
      <c r="E48" s="30"/>
      <c r="F48" s="30"/>
      <c r="G48" s="30"/>
      <c r="H48" s="30"/>
      <c r="J48" s="70" t="s">
        <v>136</v>
      </c>
    </row>
    <row r="49" spans="2:16" ht="31.5" customHeight="1" x14ac:dyDescent="0.3">
      <c r="C49" s="14" t="s">
        <v>137</v>
      </c>
      <c r="D49" s="210" t="str">
        <f>IF(OR('Presupuesto Equipos Mayores'!R20&lt;&gt;0,'Presupuesto detallado Gasto'!T146&lt;&gt;0),J48,"")</f>
        <v/>
      </c>
      <c r="E49" s="210"/>
      <c r="F49" s="210"/>
      <c r="G49" s="210"/>
      <c r="H49" s="210"/>
    </row>
    <row r="50" spans="2:16" ht="9.9" customHeight="1" thickBot="1" x14ac:dyDescent="0.35">
      <c r="C50" s="15"/>
      <c r="D50" s="15"/>
      <c r="E50" s="15"/>
      <c r="F50" s="15"/>
      <c r="G50" s="15"/>
      <c r="H50" s="16"/>
    </row>
    <row r="51" spans="2:16" ht="23.1" customHeight="1" x14ac:dyDescent="0.3">
      <c r="B51" s="10" t="str">
        <f>$C$49</f>
        <v>PRESUPUESTO ANUAL EXTERNO</v>
      </c>
      <c r="C51" s="170" t="s">
        <v>22</v>
      </c>
      <c r="D51" s="183">
        <v>2022</v>
      </c>
      <c r="E51" s="183">
        <v>2023</v>
      </c>
      <c r="F51" s="183">
        <v>2024</v>
      </c>
      <c r="G51" s="183">
        <v>2025</v>
      </c>
      <c r="H51" s="172" t="s">
        <v>24</v>
      </c>
    </row>
    <row r="52" spans="2:16" ht="23.1" customHeight="1" x14ac:dyDescent="0.3">
      <c r="B52" s="10" t="str">
        <f>$C$49</f>
        <v>PRESUPUESTO ANUAL EXTERNO</v>
      </c>
      <c r="C52" s="173" t="s">
        <v>6</v>
      </c>
      <c r="D52" s="83">
        <f>SUM(D65:E65)</f>
        <v>0</v>
      </c>
      <c r="E52" s="83">
        <f t="shared" ref="E52:E57" si="16">SUM(F65:G65)+SUM(H65:I65)</f>
        <v>0</v>
      </c>
      <c r="F52" s="83">
        <f t="shared" ref="F52:F57" si="17">SUM(J65:K65)+SUM(L65:M65)</f>
        <v>0</v>
      </c>
      <c r="G52" s="83">
        <f t="shared" ref="G52:G57" si="18">SUM(N65:O65)</f>
        <v>0</v>
      </c>
      <c r="H52" s="174">
        <f>SUM(D52:G52)</f>
        <v>0</v>
      </c>
    </row>
    <row r="53" spans="2:16" ht="23.1" customHeight="1" x14ac:dyDescent="0.3">
      <c r="B53" s="10" t="str">
        <f t="shared" ref="B53:B60" si="19">$C$49</f>
        <v>PRESUPUESTO ANUAL EXTERNO</v>
      </c>
      <c r="C53" s="173" t="s">
        <v>2</v>
      </c>
      <c r="D53" s="83">
        <f>SUM(D66:E66)</f>
        <v>0</v>
      </c>
      <c r="E53" s="83">
        <f t="shared" si="16"/>
        <v>0</v>
      </c>
      <c r="F53" s="83">
        <f t="shared" si="17"/>
        <v>0</v>
      </c>
      <c r="G53" s="83">
        <f t="shared" si="18"/>
        <v>0</v>
      </c>
      <c r="H53" s="174">
        <f t="shared" ref="H53:H57" si="20">SUM(D53:G53)</f>
        <v>0</v>
      </c>
    </row>
    <row r="54" spans="2:16" ht="23.1" customHeight="1" x14ac:dyDescent="0.3">
      <c r="B54" s="10" t="str">
        <f t="shared" si="19"/>
        <v>PRESUPUESTO ANUAL EXTERNO</v>
      </c>
      <c r="C54" s="173" t="s">
        <v>8</v>
      </c>
      <c r="D54" s="83">
        <f>SUM(D67:E67)</f>
        <v>0</v>
      </c>
      <c r="E54" s="83">
        <f t="shared" si="16"/>
        <v>0</v>
      </c>
      <c r="F54" s="83">
        <f t="shared" si="17"/>
        <v>0</v>
      </c>
      <c r="G54" s="83">
        <f t="shared" si="18"/>
        <v>0</v>
      </c>
      <c r="H54" s="174">
        <f t="shared" si="20"/>
        <v>0</v>
      </c>
    </row>
    <row r="55" spans="2:16" ht="23.1" customHeight="1" x14ac:dyDescent="0.3">
      <c r="B55" s="10" t="str">
        <f t="shared" si="19"/>
        <v>PRESUPUESTO ANUAL EXTERNO</v>
      </c>
      <c r="C55" s="173" t="s">
        <v>158</v>
      </c>
      <c r="D55" s="83">
        <f>SUM(D68:E68)</f>
        <v>0</v>
      </c>
      <c r="E55" s="83">
        <f t="shared" si="16"/>
        <v>0</v>
      </c>
      <c r="F55" s="83">
        <f t="shared" si="17"/>
        <v>0</v>
      </c>
      <c r="G55" s="83">
        <f t="shared" si="18"/>
        <v>0</v>
      </c>
      <c r="H55" s="174">
        <f t="shared" ref="H55" si="21">SUM(D55:G55)</f>
        <v>0</v>
      </c>
    </row>
    <row r="56" spans="2:16" ht="23.1" customHeight="1" x14ac:dyDescent="0.3">
      <c r="B56" s="10" t="str">
        <f t="shared" si="19"/>
        <v>PRESUPUESTO ANUAL EXTERNO</v>
      </c>
      <c r="C56" s="173" t="s">
        <v>16</v>
      </c>
      <c r="D56" s="83">
        <f t="shared" ref="D56:D57" si="22">SUM(D69:E69)</f>
        <v>0</v>
      </c>
      <c r="E56" s="83">
        <f t="shared" si="16"/>
        <v>0</v>
      </c>
      <c r="F56" s="83">
        <f t="shared" si="17"/>
        <v>0</v>
      </c>
      <c r="G56" s="83">
        <f t="shared" si="18"/>
        <v>0</v>
      </c>
      <c r="H56" s="174">
        <f t="shared" si="20"/>
        <v>0</v>
      </c>
    </row>
    <row r="57" spans="2:16" ht="23.1" customHeight="1" thickBot="1" x14ac:dyDescent="0.35">
      <c r="B57" s="10" t="str">
        <f t="shared" si="19"/>
        <v>PRESUPUESTO ANUAL EXTERNO</v>
      </c>
      <c r="C57" s="173" t="s">
        <v>25</v>
      </c>
      <c r="D57" s="83">
        <f t="shared" si="22"/>
        <v>0</v>
      </c>
      <c r="E57" s="83">
        <f t="shared" si="16"/>
        <v>0</v>
      </c>
      <c r="F57" s="83">
        <f t="shared" si="17"/>
        <v>0</v>
      </c>
      <c r="G57" s="83">
        <f t="shared" si="18"/>
        <v>0</v>
      </c>
      <c r="H57" s="174">
        <f t="shared" si="20"/>
        <v>0</v>
      </c>
    </row>
    <row r="58" spans="2:16" ht="23.1" customHeight="1" thickBot="1" x14ac:dyDescent="0.35">
      <c r="B58" s="10" t="str">
        <f t="shared" si="19"/>
        <v>PRESUPUESTO ANUAL EXTERNO</v>
      </c>
      <c r="C58" s="176" t="s">
        <v>26</v>
      </c>
      <c r="D58" s="177">
        <f>SUM(D52:D57)</f>
        <v>0</v>
      </c>
      <c r="E58" s="177">
        <f t="shared" ref="E58:H58" si="23">SUM(E52:E57)</f>
        <v>0</v>
      </c>
      <c r="F58" s="177">
        <f t="shared" si="23"/>
        <v>0</v>
      </c>
      <c r="G58" s="177">
        <f t="shared" si="23"/>
        <v>0</v>
      </c>
      <c r="H58" s="178">
        <f t="shared" si="23"/>
        <v>0</v>
      </c>
    </row>
    <row r="59" spans="2:16" ht="23.1" customHeight="1" thickBot="1" x14ac:dyDescent="0.35">
      <c r="B59" s="10" t="str">
        <f t="shared" si="19"/>
        <v>PRESUPUESTO ANUAL EXTERNO</v>
      </c>
      <c r="C59" s="173" t="s">
        <v>18</v>
      </c>
      <c r="D59" s="169">
        <f>SUM(D72:E72)</f>
        <v>0</v>
      </c>
      <c r="E59" s="169">
        <f>SUM(F72:G72)+SUM(H72:I72)</f>
        <v>0</v>
      </c>
      <c r="F59" s="169">
        <f>SUM(J72:K72)+SUM(L72:M72)</f>
        <v>0</v>
      </c>
      <c r="G59" s="169">
        <f>SUM(N72:O72)</f>
        <v>0</v>
      </c>
      <c r="H59" s="175">
        <f>SUM(D59:G59)</f>
        <v>0</v>
      </c>
    </row>
    <row r="60" spans="2:16" ht="23.1" customHeight="1" thickBot="1" x14ac:dyDescent="0.35">
      <c r="B60" s="10" t="str">
        <f t="shared" si="19"/>
        <v>PRESUPUESTO ANUAL EXTERNO</v>
      </c>
      <c r="C60" s="176" t="s">
        <v>28</v>
      </c>
      <c r="D60" s="177">
        <f>D58+D59</f>
        <v>0</v>
      </c>
      <c r="E60" s="177">
        <f t="shared" ref="E60:H60" si="24">E58+E59</f>
        <v>0</v>
      </c>
      <c r="F60" s="177">
        <f t="shared" si="24"/>
        <v>0</v>
      </c>
      <c r="G60" s="177">
        <f t="shared" si="24"/>
        <v>0</v>
      </c>
      <c r="H60" s="178">
        <f t="shared" si="24"/>
        <v>0</v>
      </c>
    </row>
    <row r="61" spans="2:16" ht="9.9" customHeight="1" x14ac:dyDescent="0.3">
      <c r="C61" s="101"/>
      <c r="D61" s="30"/>
      <c r="E61" s="30"/>
      <c r="F61" s="30"/>
      <c r="G61" s="30"/>
      <c r="H61" s="30"/>
    </row>
    <row r="62" spans="2:16" ht="24" customHeight="1" x14ac:dyDescent="0.3">
      <c r="C62" s="14" t="s">
        <v>142</v>
      </c>
      <c r="D62" s="15"/>
      <c r="E62" s="15"/>
      <c r="F62" s="15"/>
      <c r="G62" s="15"/>
      <c r="H62" s="16"/>
    </row>
    <row r="63" spans="2:16" ht="9.9" customHeight="1" thickBot="1" x14ac:dyDescent="0.35">
      <c r="C63" s="101"/>
      <c r="D63" s="30"/>
      <c r="E63" s="30"/>
      <c r="F63" s="30"/>
      <c r="G63" s="30"/>
      <c r="H63" s="30"/>
    </row>
    <row r="64" spans="2:16" ht="20.100000000000001" customHeight="1" x14ac:dyDescent="0.3">
      <c r="B64" s="10" t="str">
        <f>$C$62</f>
        <v>PRESUPUESTO TRIMESTRAL EXTERNO</v>
      </c>
      <c r="C64" s="179" t="s">
        <v>22</v>
      </c>
      <c r="D64" s="180" t="s">
        <v>42</v>
      </c>
      <c r="E64" s="180" t="s">
        <v>43</v>
      </c>
      <c r="F64" s="180" t="s">
        <v>44</v>
      </c>
      <c r="G64" s="180" t="s">
        <v>45</v>
      </c>
      <c r="H64" s="180" t="s">
        <v>46</v>
      </c>
      <c r="I64" s="180" t="s">
        <v>47</v>
      </c>
      <c r="J64" s="180" t="s">
        <v>48</v>
      </c>
      <c r="K64" s="180" t="s">
        <v>49</v>
      </c>
      <c r="L64" s="180" t="s">
        <v>138</v>
      </c>
      <c r="M64" s="180" t="s">
        <v>139</v>
      </c>
      <c r="N64" s="180" t="s">
        <v>140</v>
      </c>
      <c r="O64" s="180" t="s">
        <v>141</v>
      </c>
      <c r="P64" s="181" t="s">
        <v>164</v>
      </c>
    </row>
    <row r="65" spans="2:16" ht="20.100000000000001" customHeight="1" x14ac:dyDescent="0.3">
      <c r="B65" s="10" t="str">
        <f t="shared" ref="B65:B73" si="25">$C$62</f>
        <v>PRESUPUESTO TRIMESTRAL EXTERNO</v>
      </c>
      <c r="C65" s="182" t="s">
        <v>6</v>
      </c>
      <c r="D65" s="83">
        <f>+'Presupuesto detallado Gasto'!H24</f>
        <v>0</v>
      </c>
      <c r="E65" s="83">
        <f>+'Presupuesto detallado Gasto'!I24</f>
        <v>0</v>
      </c>
      <c r="F65" s="83">
        <f>+'Presupuesto detallado Gasto'!J24</f>
        <v>0</v>
      </c>
      <c r="G65" s="83">
        <f>+'Presupuesto detallado Gasto'!K24</f>
        <v>0</v>
      </c>
      <c r="H65" s="83">
        <f>+'Presupuesto detallado Gasto'!L24</f>
        <v>0</v>
      </c>
      <c r="I65" s="83">
        <f>+'Presupuesto detallado Gasto'!M24</f>
        <v>0</v>
      </c>
      <c r="J65" s="83">
        <f>+'Presupuesto detallado Gasto'!N24</f>
        <v>0</v>
      </c>
      <c r="K65" s="83">
        <f>+'Presupuesto detallado Gasto'!O24</f>
        <v>0</v>
      </c>
      <c r="L65" s="83">
        <f>+'Presupuesto detallado Gasto'!P24</f>
        <v>0</v>
      </c>
      <c r="M65" s="83">
        <f>+'Presupuesto detallado Gasto'!Q24</f>
        <v>0</v>
      </c>
      <c r="N65" s="83">
        <f>+'Presupuesto detallado Gasto'!R24</f>
        <v>0</v>
      </c>
      <c r="O65" s="83">
        <f>+'Presupuesto detallado Gasto'!S24</f>
        <v>0</v>
      </c>
      <c r="P65" s="174">
        <f>SUM(L65:O65)</f>
        <v>0</v>
      </c>
    </row>
    <row r="66" spans="2:16" ht="20.100000000000001" customHeight="1" x14ac:dyDescent="0.3">
      <c r="B66" s="10" t="str">
        <f t="shared" si="25"/>
        <v>PRESUPUESTO TRIMESTRAL EXTERNO</v>
      </c>
      <c r="C66" s="182" t="s">
        <v>2</v>
      </c>
      <c r="D66" s="83">
        <f>+'Presupuesto detallado Gasto'!H65</f>
        <v>0</v>
      </c>
      <c r="E66" s="83">
        <f>+'Presupuesto detallado Gasto'!I65</f>
        <v>0</v>
      </c>
      <c r="F66" s="83">
        <f>+'Presupuesto detallado Gasto'!J65</f>
        <v>0</v>
      </c>
      <c r="G66" s="83">
        <f>+'Presupuesto detallado Gasto'!K65</f>
        <v>0</v>
      </c>
      <c r="H66" s="83">
        <f>+'Presupuesto detallado Gasto'!L65</f>
        <v>0</v>
      </c>
      <c r="I66" s="83">
        <f>+'Presupuesto detallado Gasto'!M65</f>
        <v>0</v>
      </c>
      <c r="J66" s="83">
        <f>+'Presupuesto detallado Gasto'!N65</f>
        <v>0</v>
      </c>
      <c r="K66" s="83">
        <f>+'Presupuesto detallado Gasto'!O65</f>
        <v>0</v>
      </c>
      <c r="L66" s="83">
        <f>+'Presupuesto detallado Gasto'!P65</f>
        <v>0</v>
      </c>
      <c r="M66" s="83">
        <f>+'Presupuesto detallado Gasto'!Q65</f>
        <v>0</v>
      </c>
      <c r="N66" s="83">
        <f>+'Presupuesto detallado Gasto'!R65</f>
        <v>0</v>
      </c>
      <c r="O66" s="83">
        <f>+'Presupuesto detallado Gasto'!S65</f>
        <v>0</v>
      </c>
      <c r="P66" s="174">
        <f t="shared" ref="P66:P73" si="26">SUM(L66:O66)</f>
        <v>0</v>
      </c>
    </row>
    <row r="67" spans="2:16" ht="20.100000000000001" customHeight="1" x14ac:dyDescent="0.3">
      <c r="B67" s="10" t="str">
        <f t="shared" si="25"/>
        <v>PRESUPUESTO TRIMESTRAL EXTERNO</v>
      </c>
      <c r="C67" s="182" t="s">
        <v>8</v>
      </c>
      <c r="D67" s="83">
        <f>+'Presupuesto detallado Gasto'!H86</f>
        <v>0</v>
      </c>
      <c r="E67" s="83">
        <f>+'Presupuesto detallado Gasto'!I86</f>
        <v>0</v>
      </c>
      <c r="F67" s="83">
        <f>+'Presupuesto detallado Gasto'!J86</f>
        <v>0</v>
      </c>
      <c r="G67" s="83">
        <f>+'Presupuesto detallado Gasto'!K86</f>
        <v>0</v>
      </c>
      <c r="H67" s="83">
        <f>+'Presupuesto detallado Gasto'!L86</f>
        <v>0</v>
      </c>
      <c r="I67" s="83">
        <f>+'Presupuesto detallado Gasto'!M86</f>
        <v>0</v>
      </c>
      <c r="J67" s="83">
        <f>+'Presupuesto detallado Gasto'!N86</f>
        <v>0</v>
      </c>
      <c r="K67" s="83">
        <f>+'Presupuesto detallado Gasto'!O86</f>
        <v>0</v>
      </c>
      <c r="L67" s="83">
        <f>+'Presupuesto detallado Gasto'!P86</f>
        <v>0</v>
      </c>
      <c r="M67" s="83">
        <f>+'Presupuesto detallado Gasto'!Q86</f>
        <v>0</v>
      </c>
      <c r="N67" s="83">
        <f>+'Presupuesto detallado Gasto'!R86</f>
        <v>0</v>
      </c>
      <c r="O67" s="83">
        <f>+'Presupuesto detallado Gasto'!S86</f>
        <v>0</v>
      </c>
      <c r="P67" s="174">
        <f t="shared" si="26"/>
        <v>0</v>
      </c>
    </row>
    <row r="68" spans="2:16" ht="20.100000000000001" customHeight="1" x14ac:dyDescent="0.3">
      <c r="B68" s="10" t="str">
        <f t="shared" si="25"/>
        <v>PRESUPUESTO TRIMESTRAL EXTERNO</v>
      </c>
      <c r="C68" s="182" t="s">
        <v>158</v>
      </c>
      <c r="D68" s="83">
        <f>+'Presupuesto detallado Gasto'!H107</f>
        <v>0</v>
      </c>
      <c r="E68" s="83">
        <f>+'Presupuesto detallado Gasto'!I107</f>
        <v>0</v>
      </c>
      <c r="F68" s="83">
        <f>+'Presupuesto detallado Gasto'!J107</f>
        <v>0</v>
      </c>
      <c r="G68" s="83">
        <f>+'Presupuesto detallado Gasto'!K107</f>
        <v>0</v>
      </c>
      <c r="H68" s="83">
        <f>+'Presupuesto detallado Gasto'!L107</f>
        <v>0</v>
      </c>
      <c r="I68" s="83">
        <f>+'Presupuesto detallado Gasto'!M107</f>
        <v>0</v>
      </c>
      <c r="J68" s="83">
        <f>+'Presupuesto detallado Gasto'!N107</f>
        <v>0</v>
      </c>
      <c r="K68" s="83">
        <f>+'Presupuesto detallado Gasto'!O107</f>
        <v>0</v>
      </c>
      <c r="L68" s="83">
        <f>+'Presupuesto detallado Gasto'!P107</f>
        <v>0</v>
      </c>
      <c r="M68" s="83">
        <f>+'Presupuesto detallado Gasto'!Q107</f>
        <v>0</v>
      </c>
      <c r="N68" s="83">
        <f>+'Presupuesto detallado Gasto'!R107</f>
        <v>0</v>
      </c>
      <c r="O68" s="83">
        <f>+'Presupuesto detallado Gasto'!S107</f>
        <v>0</v>
      </c>
      <c r="P68" s="174">
        <f t="shared" si="26"/>
        <v>0</v>
      </c>
    </row>
    <row r="69" spans="2:16" ht="20.100000000000001" customHeight="1" x14ac:dyDescent="0.3">
      <c r="B69" s="10" t="str">
        <f t="shared" si="25"/>
        <v>PRESUPUESTO TRIMESTRAL EXTERNO</v>
      </c>
      <c r="C69" s="182" t="s">
        <v>16</v>
      </c>
      <c r="D69" s="83">
        <f>+'Presupuesto detallado Gasto'!H128</f>
        <v>0</v>
      </c>
      <c r="E69" s="83">
        <f>+'Presupuesto detallado Gasto'!I128</f>
        <v>0</v>
      </c>
      <c r="F69" s="83">
        <f>+'Presupuesto detallado Gasto'!J128</f>
        <v>0</v>
      </c>
      <c r="G69" s="83">
        <f>+'Presupuesto detallado Gasto'!K128</f>
        <v>0</v>
      </c>
      <c r="H69" s="83">
        <f>+'Presupuesto detallado Gasto'!L128</f>
        <v>0</v>
      </c>
      <c r="I69" s="83">
        <f>+'Presupuesto detallado Gasto'!M128</f>
        <v>0</v>
      </c>
      <c r="J69" s="83">
        <f>+'Presupuesto detallado Gasto'!N128</f>
        <v>0</v>
      </c>
      <c r="K69" s="83">
        <f>+'Presupuesto detallado Gasto'!O128</f>
        <v>0</v>
      </c>
      <c r="L69" s="83">
        <f>+'Presupuesto detallado Gasto'!P128</f>
        <v>0</v>
      </c>
      <c r="M69" s="83">
        <f>+'Presupuesto detallado Gasto'!Q128</f>
        <v>0</v>
      </c>
      <c r="N69" s="83">
        <f>+'Presupuesto detallado Gasto'!R128</f>
        <v>0</v>
      </c>
      <c r="O69" s="83">
        <f>+'Presupuesto detallado Gasto'!S128</f>
        <v>0</v>
      </c>
      <c r="P69" s="174">
        <f t="shared" si="26"/>
        <v>0</v>
      </c>
    </row>
    <row r="70" spans="2:16" ht="20.100000000000001" customHeight="1" thickBot="1" x14ac:dyDescent="0.35">
      <c r="B70" s="10" t="str">
        <f t="shared" si="25"/>
        <v>PRESUPUESTO TRIMESTRAL EXTERNO</v>
      </c>
      <c r="C70" s="182" t="s">
        <v>25</v>
      </c>
      <c r="D70" s="83">
        <f>+'Presupuesto detallado Gasto'!H142</f>
        <v>0</v>
      </c>
      <c r="E70" s="83">
        <f>+'Presupuesto detallado Gasto'!I142</f>
        <v>0</v>
      </c>
      <c r="F70" s="83">
        <f>+'Presupuesto detallado Gasto'!J142</f>
        <v>0</v>
      </c>
      <c r="G70" s="83">
        <f>+'Presupuesto detallado Gasto'!K142</f>
        <v>0</v>
      </c>
      <c r="H70" s="83">
        <f>+'Presupuesto detallado Gasto'!L142</f>
        <v>0</v>
      </c>
      <c r="I70" s="83">
        <f>+'Presupuesto detallado Gasto'!M142</f>
        <v>0</v>
      </c>
      <c r="J70" s="83">
        <f>+'Presupuesto detallado Gasto'!N142</f>
        <v>0</v>
      </c>
      <c r="K70" s="83">
        <f>+'Presupuesto detallado Gasto'!O142</f>
        <v>0</v>
      </c>
      <c r="L70" s="83">
        <f>+'Presupuesto detallado Gasto'!P142</f>
        <v>0</v>
      </c>
      <c r="M70" s="83">
        <f>+'Presupuesto detallado Gasto'!Q142</f>
        <v>0</v>
      </c>
      <c r="N70" s="83">
        <f>+'Presupuesto detallado Gasto'!R142</f>
        <v>0</v>
      </c>
      <c r="O70" s="83">
        <f>+'Presupuesto detallado Gasto'!S142</f>
        <v>0</v>
      </c>
      <c r="P70" s="174">
        <f t="shared" si="26"/>
        <v>0</v>
      </c>
    </row>
    <row r="71" spans="2:16" ht="20.100000000000001" customHeight="1" thickBot="1" x14ac:dyDescent="0.35">
      <c r="B71" s="10" t="str">
        <f t="shared" si="25"/>
        <v>PRESUPUESTO TRIMESTRAL EXTERNO</v>
      </c>
      <c r="C71" s="176" t="s">
        <v>26</v>
      </c>
      <c r="D71" s="177">
        <f>SUM(D65:D70)</f>
        <v>0</v>
      </c>
      <c r="E71" s="177">
        <f t="shared" ref="E71:F71" si="27">SUM(E65:E70)</f>
        <v>0</v>
      </c>
      <c r="F71" s="177">
        <f t="shared" si="27"/>
        <v>0</v>
      </c>
      <c r="G71" s="177">
        <f>SUM(G65:G70)</f>
        <v>0</v>
      </c>
      <c r="H71" s="177">
        <f>SUM(H65:H70)</f>
        <v>0</v>
      </c>
      <c r="I71" s="177">
        <f t="shared" ref="I71:K71" si="28">SUM(I65:I70)</f>
        <v>0</v>
      </c>
      <c r="J71" s="177">
        <f t="shared" si="28"/>
        <v>0</v>
      </c>
      <c r="K71" s="177">
        <f t="shared" si="28"/>
        <v>0</v>
      </c>
      <c r="L71" s="177">
        <f>SUM(L65:L70)</f>
        <v>0</v>
      </c>
      <c r="M71" s="177">
        <f t="shared" ref="M71:O71" si="29">SUM(M65:M70)</f>
        <v>0</v>
      </c>
      <c r="N71" s="177">
        <f t="shared" si="29"/>
        <v>0</v>
      </c>
      <c r="O71" s="177">
        <f t="shared" si="29"/>
        <v>0</v>
      </c>
      <c r="P71" s="178">
        <f t="shared" si="26"/>
        <v>0</v>
      </c>
    </row>
    <row r="72" spans="2:16" ht="20.100000000000001" customHeight="1" thickBot="1" x14ac:dyDescent="0.35">
      <c r="B72" s="10" t="str">
        <f t="shared" si="25"/>
        <v>PRESUPUESTO TRIMESTRAL EXTERNO</v>
      </c>
      <c r="C72" s="182" t="s">
        <v>18</v>
      </c>
      <c r="D72" s="83">
        <f>+'Presupuesto Equipos Mayores'!F20</f>
        <v>0</v>
      </c>
      <c r="E72" s="83">
        <f>+'Presupuesto Equipos Mayores'!G20</f>
        <v>0</v>
      </c>
      <c r="F72" s="83">
        <f>+'Presupuesto Equipos Mayores'!H20</f>
        <v>0</v>
      </c>
      <c r="G72" s="83">
        <f>+'Presupuesto Equipos Mayores'!I20</f>
        <v>0</v>
      </c>
      <c r="H72" s="83">
        <f>+'Presupuesto Equipos Mayores'!J20</f>
        <v>0</v>
      </c>
      <c r="I72" s="83">
        <f>+'Presupuesto Equipos Mayores'!K20</f>
        <v>0</v>
      </c>
      <c r="J72" s="83">
        <f>+'Presupuesto Equipos Mayores'!L20</f>
        <v>0</v>
      </c>
      <c r="K72" s="83">
        <f>+'Presupuesto Equipos Mayores'!M20</f>
        <v>0</v>
      </c>
      <c r="L72" s="83">
        <f>+'Presupuesto Equipos Mayores'!N20</f>
        <v>0</v>
      </c>
      <c r="M72" s="83">
        <f>+'Presupuesto Equipos Mayores'!O20</f>
        <v>0</v>
      </c>
      <c r="N72" s="83">
        <f>+'Presupuesto Equipos Mayores'!P20</f>
        <v>0</v>
      </c>
      <c r="O72" s="83">
        <f>+'Presupuesto Equipos Mayores'!Q20</f>
        <v>0</v>
      </c>
      <c r="P72" s="174">
        <f t="shared" si="26"/>
        <v>0</v>
      </c>
    </row>
    <row r="73" spans="2:16" ht="20.100000000000001" customHeight="1" thickBot="1" x14ac:dyDescent="0.35">
      <c r="B73" s="10" t="str">
        <f t="shared" si="25"/>
        <v>PRESUPUESTO TRIMESTRAL EXTERNO</v>
      </c>
      <c r="C73" s="176" t="s">
        <v>28</v>
      </c>
      <c r="D73" s="177">
        <f>D71+D72</f>
        <v>0</v>
      </c>
      <c r="E73" s="177">
        <f t="shared" ref="E73:G73" si="30">E71+E72</f>
        <v>0</v>
      </c>
      <c r="F73" s="177">
        <f t="shared" si="30"/>
        <v>0</v>
      </c>
      <c r="G73" s="177">
        <f t="shared" si="30"/>
        <v>0</v>
      </c>
      <c r="H73" s="177">
        <f>H71+H72</f>
        <v>0</v>
      </c>
      <c r="I73" s="177">
        <f t="shared" ref="I73:K73" si="31">I71+I72</f>
        <v>0</v>
      </c>
      <c r="J73" s="177">
        <f t="shared" si="31"/>
        <v>0</v>
      </c>
      <c r="K73" s="177">
        <f t="shared" si="31"/>
        <v>0</v>
      </c>
      <c r="L73" s="177">
        <f>L71+L72</f>
        <v>0</v>
      </c>
      <c r="M73" s="177">
        <f t="shared" ref="M73:O73" si="32">M71+M72</f>
        <v>0</v>
      </c>
      <c r="N73" s="177">
        <f t="shared" si="32"/>
        <v>0</v>
      </c>
      <c r="O73" s="177">
        <f t="shared" si="32"/>
        <v>0</v>
      </c>
      <c r="P73" s="178">
        <f t="shared" si="26"/>
        <v>0</v>
      </c>
    </row>
    <row r="74" spans="2:16" ht="9.9" customHeight="1" x14ac:dyDescent="0.3">
      <c r="C74" s="101"/>
      <c r="D74" s="30"/>
      <c r="E74" s="30"/>
      <c r="F74" s="30"/>
      <c r="G74" s="30"/>
      <c r="H74" s="30"/>
    </row>
    <row r="75" spans="2:16" ht="9.9" customHeight="1" x14ac:dyDescent="0.3"/>
    <row r="76" spans="2:16" x14ac:dyDescent="0.3"/>
    <row r="77" spans="2:16" x14ac:dyDescent="0.3"/>
    <row r="78" spans="2:16" x14ac:dyDescent="0.3"/>
    <row r="79" spans="2:16" x14ac:dyDescent="0.3"/>
    <row r="80" spans="2:16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sheetProtection algorithmName="SHA-512" hashValue="nhOYNnSLdJuuzzauEDeC5+QtxSSrs30+ifE5jyS5vhxfciWR2/hR40ec7zpY/50UsGiXzHo/LhN6a/t1TIniVQ==" saltValue="NRfnj80SMidlo5m7/pIHig==" spinCount="100000" sheet="1" formatCells="0" insertColumns="0" insertRows="0" deleteRows="0" autoFilter="0"/>
  <mergeCells count="14">
    <mergeCell ref="D49:H49"/>
    <mergeCell ref="C2:H2"/>
    <mergeCell ref="C3:H3"/>
    <mergeCell ref="D22:H22"/>
    <mergeCell ref="D13:E13"/>
    <mergeCell ref="D17:E17"/>
    <mergeCell ref="D11:E11"/>
    <mergeCell ref="D14:E14"/>
    <mergeCell ref="D12:E12"/>
    <mergeCell ref="D15:E15"/>
    <mergeCell ref="D16:E16"/>
    <mergeCell ref="D19:E19"/>
    <mergeCell ref="D20:E20"/>
    <mergeCell ref="D18:E18"/>
  </mergeCells>
  <conditionalFormatting sqref="D22:H22">
    <cfRule type="containsBlanks" dxfId="26" priority="2">
      <formula>LEN(TRIM(D22))=0</formula>
    </cfRule>
  </conditionalFormatting>
  <conditionalFormatting sqref="D49:H49">
    <cfRule type="containsBlanks" dxfId="25" priority="1">
      <formula>LEN(TRIM(D49))=0</formula>
    </cfRule>
  </conditionalFormatting>
  <dataValidations count="1">
    <dataValidation type="list" allowBlank="1" showInputMessage="1" showErrorMessage="1" sqref="D9" xr:uid="{4BE10F15-9DE8-4A92-8369-70319797B158}">
      <formula1>"SI, NO"</formula1>
    </dataValidation>
  </dataValidations>
  <printOptions horizontalCentered="1"/>
  <pageMargins left="0.19685039370078741" right="0.19685039370078741" top="0.98425196850393704" bottom="0.39370078740157483" header="0.59055118110236227" footer="0.19685039370078741"/>
  <pageSetup paperSize="9" scale="40" fitToHeight="0" orientation="portrait" horizontalDpi="4294967292" verticalDpi="4294967292" r:id="rId1"/>
  <headerFooter>
    <oddHeader xml:space="preserve">&amp;L&amp;G&amp;C&amp;"-,Negrita"&amp;20&amp;K00-013XI CONVOCATORIA A PROYECTOS DE INVESTIGACIÓN&amp;R&amp;G
</oddHeader>
    <oddFooter>&amp;R&amp;10&amp;K00-033INV/F/PCI/4/0818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 tint="-0.249977111117893"/>
    <pageSetUpPr fitToPage="1"/>
  </sheetPr>
  <dimension ref="A1:AI167"/>
  <sheetViews>
    <sheetView showGridLines="0" topLeftCell="A74" zoomScale="80" zoomScaleNormal="80" zoomScalePageLayoutView="75" workbookViewId="0">
      <selection activeCell="G127" sqref="G127"/>
    </sheetView>
  </sheetViews>
  <sheetFormatPr baseColWidth="10" defaultColWidth="0" defaultRowHeight="18" zeroHeight="1" x14ac:dyDescent="0.3"/>
  <cols>
    <col min="1" max="1" width="2.5" style="6" customWidth="1"/>
    <col min="2" max="2" width="23.19921875" style="109" bestFit="1" customWidth="1"/>
    <col min="3" max="3" width="14.59765625" style="64" customWidth="1"/>
    <col min="4" max="4" width="14.59765625" style="6" bestFit="1" customWidth="1"/>
    <col min="5" max="5" width="10.69921875" style="6" customWidth="1"/>
    <col min="6" max="6" width="8.8984375" style="58" bestFit="1" customWidth="1"/>
    <col min="7" max="15" width="12.59765625" style="6" customWidth="1"/>
    <col min="16" max="16" width="12.59765625" style="59" customWidth="1"/>
    <col min="17" max="20" width="12.59765625" style="6" customWidth="1"/>
    <col min="21" max="35" width="0" style="6" hidden="1" customWidth="1"/>
    <col min="36" max="16384" width="11" style="6" hidden="1"/>
  </cols>
  <sheetData>
    <row r="1" spans="2:21" s="1" customFormat="1" ht="9.9" customHeight="1" x14ac:dyDescent="0.3">
      <c r="B1" s="108"/>
      <c r="C1" s="63"/>
      <c r="F1" s="9"/>
      <c r="P1" s="26"/>
    </row>
    <row r="2" spans="2:21" s="1" customFormat="1" x14ac:dyDescent="0.3">
      <c r="B2" s="108"/>
      <c r="C2" s="63"/>
      <c r="D2" s="10" t="s">
        <v>31</v>
      </c>
      <c r="E2" s="10" t="s">
        <v>32</v>
      </c>
      <c r="F2" s="9"/>
      <c r="P2" s="26"/>
      <c r="S2" s="31" t="s">
        <v>20</v>
      </c>
    </row>
    <row r="3" spans="2:21" s="1" customFormat="1" ht="9.9" customHeight="1" x14ac:dyDescent="0.3">
      <c r="B3" s="108"/>
      <c r="C3" s="63"/>
      <c r="F3" s="9"/>
      <c r="P3" s="26"/>
    </row>
    <row r="4" spans="2:21" s="1" customFormat="1" ht="33.9" customHeight="1" x14ac:dyDescent="0.3">
      <c r="B4" s="108"/>
      <c r="C4" s="57" t="s">
        <v>10</v>
      </c>
      <c r="D4" s="57"/>
      <c r="E4" s="57"/>
      <c r="F4" s="57"/>
      <c r="P4" s="26"/>
    </row>
    <row r="5" spans="2:21" s="1" customFormat="1" ht="9.9" customHeight="1" thickBot="1" x14ac:dyDescent="0.35">
      <c r="B5" s="108"/>
      <c r="C5" s="63"/>
      <c r="F5" s="9"/>
      <c r="P5" s="26"/>
    </row>
    <row r="6" spans="2:21" s="1" customFormat="1" ht="30" customHeight="1" thickBot="1" x14ac:dyDescent="0.35">
      <c r="B6" s="227" t="s">
        <v>9</v>
      </c>
      <c r="C6" s="228"/>
      <c r="D6" s="228"/>
      <c r="E6" s="228"/>
      <c r="F6" s="228"/>
      <c r="G6" s="229"/>
      <c r="H6" s="220" t="s">
        <v>96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</row>
    <row r="7" spans="2:21" s="9" customFormat="1" ht="28.8" x14ac:dyDescent="0.3">
      <c r="B7" s="120" t="s">
        <v>53</v>
      </c>
      <c r="C7" s="28" t="s">
        <v>40</v>
      </c>
      <c r="D7" s="28" t="s">
        <v>165</v>
      </c>
      <c r="E7" s="28" t="s">
        <v>38</v>
      </c>
      <c r="F7" s="28" t="s">
        <v>39</v>
      </c>
      <c r="G7" s="28" t="s">
        <v>97</v>
      </c>
      <c r="H7" s="156">
        <v>1</v>
      </c>
      <c r="I7" s="157">
        <v>2</v>
      </c>
      <c r="J7" s="157">
        <v>3</v>
      </c>
      <c r="K7" s="157">
        <v>4</v>
      </c>
      <c r="L7" s="157">
        <v>5</v>
      </c>
      <c r="M7" s="157">
        <v>6</v>
      </c>
      <c r="N7" s="157">
        <v>7</v>
      </c>
      <c r="O7" s="157">
        <v>8</v>
      </c>
      <c r="P7" s="157">
        <v>9</v>
      </c>
      <c r="Q7" s="157">
        <v>10</v>
      </c>
      <c r="R7" s="157">
        <v>11</v>
      </c>
      <c r="S7" s="158">
        <v>12</v>
      </c>
      <c r="T7" s="27" t="s">
        <v>5</v>
      </c>
    </row>
    <row r="8" spans="2:21" x14ac:dyDescent="0.3">
      <c r="B8" s="121"/>
      <c r="C8" s="116" t="s">
        <v>32</v>
      </c>
      <c r="D8" s="24"/>
      <c r="E8" s="24">
        <v>0</v>
      </c>
      <c r="F8" s="25">
        <v>0</v>
      </c>
      <c r="G8" s="24">
        <f>+E8*F8</f>
        <v>0</v>
      </c>
      <c r="H8" s="150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122">
        <v>0</v>
      </c>
      <c r="T8" s="112">
        <f>SUM(H8:S8)-G8</f>
        <v>0</v>
      </c>
      <c r="U8" s="84"/>
    </row>
    <row r="9" spans="2:21" x14ac:dyDescent="0.3">
      <c r="B9" s="121"/>
      <c r="C9" s="116" t="s">
        <v>32</v>
      </c>
      <c r="D9" s="24"/>
      <c r="E9" s="24">
        <v>0</v>
      </c>
      <c r="F9" s="25">
        <v>0</v>
      </c>
      <c r="G9" s="24">
        <f t="shared" ref="G9:G22" si="0">+E9*F9</f>
        <v>0</v>
      </c>
      <c r="H9" s="150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122">
        <v>0</v>
      </c>
      <c r="T9" s="112">
        <f>SUM(H9:S9)-G9</f>
        <v>0</v>
      </c>
      <c r="U9" s="84"/>
    </row>
    <row r="10" spans="2:21" x14ac:dyDescent="0.3">
      <c r="B10" s="121"/>
      <c r="C10" s="116" t="s">
        <v>32</v>
      </c>
      <c r="D10" s="24"/>
      <c r="E10" s="24">
        <v>0</v>
      </c>
      <c r="F10" s="25">
        <v>0</v>
      </c>
      <c r="G10" s="24">
        <f t="shared" si="0"/>
        <v>0</v>
      </c>
      <c r="H10" s="150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122">
        <v>0</v>
      </c>
      <c r="T10" s="112">
        <f t="shared" ref="T10:T22" si="1">SUM(H10:S10)-G10</f>
        <v>0</v>
      </c>
      <c r="U10" s="84"/>
    </row>
    <row r="11" spans="2:21" x14ac:dyDescent="0.3">
      <c r="B11" s="121"/>
      <c r="C11" s="116" t="s">
        <v>32</v>
      </c>
      <c r="D11" s="24"/>
      <c r="E11" s="24">
        <v>0</v>
      </c>
      <c r="F11" s="25">
        <v>0</v>
      </c>
      <c r="G11" s="24">
        <f t="shared" si="0"/>
        <v>0</v>
      </c>
      <c r="H11" s="150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122">
        <v>0</v>
      </c>
      <c r="T11" s="112">
        <f t="shared" si="1"/>
        <v>0</v>
      </c>
      <c r="U11" s="84"/>
    </row>
    <row r="12" spans="2:21" x14ac:dyDescent="0.3">
      <c r="B12" s="121"/>
      <c r="C12" s="116" t="s">
        <v>32</v>
      </c>
      <c r="D12" s="24"/>
      <c r="E12" s="24">
        <v>0</v>
      </c>
      <c r="F12" s="25">
        <v>0</v>
      </c>
      <c r="G12" s="24">
        <f t="shared" si="0"/>
        <v>0</v>
      </c>
      <c r="H12" s="150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122">
        <v>0</v>
      </c>
      <c r="T12" s="112">
        <f t="shared" si="1"/>
        <v>0</v>
      </c>
      <c r="U12" s="84"/>
    </row>
    <row r="13" spans="2:21" x14ac:dyDescent="0.3">
      <c r="B13" s="121"/>
      <c r="C13" s="116" t="s">
        <v>32</v>
      </c>
      <c r="D13" s="24"/>
      <c r="E13" s="24">
        <v>0</v>
      </c>
      <c r="F13" s="25">
        <v>0</v>
      </c>
      <c r="G13" s="24">
        <f t="shared" si="0"/>
        <v>0</v>
      </c>
      <c r="H13" s="150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122">
        <v>0</v>
      </c>
      <c r="T13" s="112">
        <f t="shared" si="1"/>
        <v>0</v>
      </c>
      <c r="U13" s="84"/>
    </row>
    <row r="14" spans="2:21" x14ac:dyDescent="0.3">
      <c r="B14" s="121"/>
      <c r="C14" s="116" t="s">
        <v>32</v>
      </c>
      <c r="D14" s="24"/>
      <c r="E14" s="24">
        <v>0</v>
      </c>
      <c r="F14" s="25">
        <v>0</v>
      </c>
      <c r="G14" s="24">
        <f t="shared" si="0"/>
        <v>0</v>
      </c>
      <c r="H14" s="150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122">
        <v>0</v>
      </c>
      <c r="T14" s="112">
        <f t="shared" si="1"/>
        <v>0</v>
      </c>
      <c r="U14" s="84"/>
    </row>
    <row r="15" spans="2:21" x14ac:dyDescent="0.3">
      <c r="B15" s="121"/>
      <c r="C15" s="116" t="s">
        <v>32</v>
      </c>
      <c r="D15" s="24"/>
      <c r="E15" s="24">
        <v>0</v>
      </c>
      <c r="F15" s="25">
        <v>0</v>
      </c>
      <c r="G15" s="24">
        <f t="shared" si="0"/>
        <v>0</v>
      </c>
      <c r="H15" s="150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122">
        <v>0</v>
      </c>
      <c r="T15" s="112">
        <f t="shared" si="1"/>
        <v>0</v>
      </c>
      <c r="U15" s="84"/>
    </row>
    <row r="16" spans="2:21" x14ac:dyDescent="0.3">
      <c r="B16" s="121"/>
      <c r="C16" s="116" t="s">
        <v>32</v>
      </c>
      <c r="D16" s="24"/>
      <c r="E16" s="24">
        <v>0</v>
      </c>
      <c r="F16" s="25">
        <v>0</v>
      </c>
      <c r="G16" s="24">
        <f t="shared" si="0"/>
        <v>0</v>
      </c>
      <c r="H16" s="150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122">
        <v>0</v>
      </c>
      <c r="T16" s="112">
        <f t="shared" si="1"/>
        <v>0</v>
      </c>
      <c r="U16" s="84"/>
    </row>
    <row r="17" spans="2:34" x14ac:dyDescent="0.3">
      <c r="B17" s="121"/>
      <c r="C17" s="116" t="s">
        <v>32</v>
      </c>
      <c r="D17" s="24"/>
      <c r="E17" s="24">
        <v>0</v>
      </c>
      <c r="F17" s="25">
        <v>0</v>
      </c>
      <c r="G17" s="24">
        <f t="shared" si="0"/>
        <v>0</v>
      </c>
      <c r="H17" s="150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122">
        <v>0</v>
      </c>
      <c r="T17" s="112">
        <f t="shared" si="1"/>
        <v>0</v>
      </c>
      <c r="U17" s="84"/>
    </row>
    <row r="18" spans="2:34" x14ac:dyDescent="0.3">
      <c r="B18" s="121"/>
      <c r="C18" s="116" t="s">
        <v>32</v>
      </c>
      <c r="D18" s="24"/>
      <c r="E18" s="24">
        <v>0</v>
      </c>
      <c r="F18" s="25">
        <v>0</v>
      </c>
      <c r="G18" s="24">
        <f t="shared" si="0"/>
        <v>0</v>
      </c>
      <c r="H18" s="150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122">
        <v>0</v>
      </c>
      <c r="T18" s="112">
        <f t="shared" si="1"/>
        <v>0</v>
      </c>
      <c r="U18" s="84"/>
    </row>
    <row r="19" spans="2:34" x14ac:dyDescent="0.3">
      <c r="B19" s="121"/>
      <c r="C19" s="116" t="s">
        <v>32</v>
      </c>
      <c r="D19" s="24"/>
      <c r="E19" s="24">
        <v>0</v>
      </c>
      <c r="F19" s="25">
        <v>0</v>
      </c>
      <c r="G19" s="24">
        <f t="shared" si="0"/>
        <v>0</v>
      </c>
      <c r="H19" s="150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122">
        <v>0</v>
      </c>
      <c r="T19" s="112">
        <f t="shared" si="1"/>
        <v>0</v>
      </c>
      <c r="U19" s="84"/>
    </row>
    <row r="20" spans="2:34" x14ac:dyDescent="0.3">
      <c r="B20" s="121"/>
      <c r="C20" s="116" t="s">
        <v>32</v>
      </c>
      <c r="D20" s="24"/>
      <c r="E20" s="24">
        <v>0</v>
      </c>
      <c r="F20" s="25">
        <v>0</v>
      </c>
      <c r="G20" s="24">
        <f t="shared" si="0"/>
        <v>0</v>
      </c>
      <c r="H20" s="150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122">
        <v>0</v>
      </c>
      <c r="T20" s="112">
        <f t="shared" si="1"/>
        <v>0</v>
      </c>
      <c r="U20" s="84"/>
      <c r="AC20" s="62"/>
      <c r="AD20" s="62"/>
      <c r="AE20" s="62"/>
      <c r="AF20" s="62"/>
      <c r="AG20" s="62"/>
      <c r="AH20" s="62"/>
    </row>
    <row r="21" spans="2:34" x14ac:dyDescent="0.3">
      <c r="B21" s="121" t="s">
        <v>94</v>
      </c>
      <c r="C21" s="116" t="s">
        <v>32</v>
      </c>
      <c r="D21" s="24"/>
      <c r="E21" s="24">
        <v>0</v>
      </c>
      <c r="F21" s="25">
        <v>0</v>
      </c>
      <c r="G21" s="24">
        <f t="shared" si="0"/>
        <v>0</v>
      </c>
      <c r="H21" s="150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122">
        <v>0</v>
      </c>
      <c r="T21" s="112">
        <f t="shared" si="1"/>
        <v>0</v>
      </c>
      <c r="U21" s="84"/>
      <c r="AC21" s="62"/>
      <c r="AD21" s="62"/>
      <c r="AE21" s="62"/>
      <c r="AF21" s="62"/>
      <c r="AG21" s="62"/>
      <c r="AH21" s="62"/>
    </row>
    <row r="22" spans="2:34" ht="18.600000000000001" thickBot="1" x14ac:dyDescent="0.35">
      <c r="B22" s="121"/>
      <c r="C22" s="116" t="s">
        <v>32</v>
      </c>
      <c r="D22" s="24"/>
      <c r="E22" s="24">
        <v>0</v>
      </c>
      <c r="F22" s="25">
        <v>0</v>
      </c>
      <c r="G22" s="24">
        <f t="shared" si="0"/>
        <v>0</v>
      </c>
      <c r="H22" s="151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3">
        <v>0</v>
      </c>
      <c r="T22" s="112">
        <f t="shared" si="1"/>
        <v>0</v>
      </c>
      <c r="U22" s="84"/>
      <c r="AC22" s="62"/>
      <c r="AD22" s="62"/>
      <c r="AE22" s="62"/>
      <c r="AF22" s="62"/>
      <c r="AG22" s="62"/>
      <c r="AH22" s="62"/>
    </row>
    <row r="23" spans="2:34" s="1" customFormat="1" ht="24.9" customHeight="1" thickBot="1" x14ac:dyDescent="0.35">
      <c r="B23" s="123"/>
      <c r="C23" s="8"/>
      <c r="E23" s="223" t="s">
        <v>27</v>
      </c>
      <c r="F23" s="224"/>
      <c r="G23" s="127">
        <f t="shared" ref="G23:S23" si="2">SUMIF($C$8:$C$22,"UDLA",G8:G22)</f>
        <v>0</v>
      </c>
      <c r="H23" s="145">
        <f t="shared" si="2"/>
        <v>0</v>
      </c>
      <c r="I23" s="145">
        <f t="shared" si="2"/>
        <v>0</v>
      </c>
      <c r="J23" s="145">
        <f t="shared" si="2"/>
        <v>0</v>
      </c>
      <c r="K23" s="145">
        <f t="shared" si="2"/>
        <v>0</v>
      </c>
      <c r="L23" s="145">
        <f t="shared" si="2"/>
        <v>0</v>
      </c>
      <c r="M23" s="145">
        <f t="shared" si="2"/>
        <v>0</v>
      </c>
      <c r="N23" s="145">
        <f t="shared" si="2"/>
        <v>0</v>
      </c>
      <c r="O23" s="145">
        <f t="shared" si="2"/>
        <v>0</v>
      </c>
      <c r="P23" s="145">
        <f t="shared" si="2"/>
        <v>0</v>
      </c>
      <c r="Q23" s="145">
        <f t="shared" si="2"/>
        <v>0</v>
      </c>
      <c r="R23" s="145">
        <f t="shared" si="2"/>
        <v>0</v>
      </c>
      <c r="S23" s="146">
        <f t="shared" si="2"/>
        <v>0</v>
      </c>
      <c r="AC23" s="11"/>
      <c r="AD23" s="11"/>
      <c r="AE23" s="11"/>
      <c r="AF23" s="11"/>
      <c r="AG23" s="11"/>
      <c r="AH23" s="11"/>
    </row>
    <row r="24" spans="2:34" s="1" customFormat="1" ht="24.9" customHeight="1" thickBot="1" x14ac:dyDescent="0.35">
      <c r="B24" s="123"/>
      <c r="C24" s="8"/>
      <c r="E24" s="225" t="s">
        <v>33</v>
      </c>
      <c r="F24" s="226"/>
      <c r="G24" s="128">
        <f t="shared" ref="G24:S24" si="3">SUMIF($C$8:$C$22,"Externo",G8:G22)</f>
        <v>0</v>
      </c>
      <c r="H24" s="118">
        <f t="shared" si="3"/>
        <v>0</v>
      </c>
      <c r="I24" s="117">
        <f t="shared" si="3"/>
        <v>0</v>
      </c>
      <c r="J24" s="117">
        <f t="shared" si="3"/>
        <v>0</v>
      </c>
      <c r="K24" s="118">
        <f t="shared" si="3"/>
        <v>0</v>
      </c>
      <c r="L24" s="118">
        <f t="shared" si="3"/>
        <v>0</v>
      </c>
      <c r="M24" s="118">
        <f t="shared" si="3"/>
        <v>0</v>
      </c>
      <c r="N24" s="118">
        <f t="shared" si="3"/>
        <v>0</v>
      </c>
      <c r="O24" s="118">
        <f t="shared" si="3"/>
        <v>0</v>
      </c>
      <c r="P24" s="118">
        <f t="shared" si="3"/>
        <v>0</v>
      </c>
      <c r="Q24" s="118">
        <f t="shared" si="3"/>
        <v>0</v>
      </c>
      <c r="R24" s="118">
        <f t="shared" si="3"/>
        <v>0</v>
      </c>
      <c r="S24" s="124">
        <f t="shared" si="3"/>
        <v>0</v>
      </c>
      <c r="AC24" s="11"/>
      <c r="AD24" s="11"/>
      <c r="AE24" s="11"/>
      <c r="AF24" s="11"/>
      <c r="AG24" s="11"/>
      <c r="AH24" s="11"/>
    </row>
    <row r="25" spans="2:34" s="1" customFormat="1" ht="30" customHeight="1" thickBot="1" x14ac:dyDescent="0.35">
      <c r="B25" s="230" t="str">
        <f>CONCATENATE("Total ",B6)</f>
        <v>Total Viajes Técnicos</v>
      </c>
      <c r="C25" s="231"/>
      <c r="D25" s="231"/>
      <c r="E25" s="231"/>
      <c r="F25" s="232"/>
      <c r="G25" s="129">
        <f>G23+G24</f>
        <v>0</v>
      </c>
      <c r="H25" s="125">
        <f>H23+H24</f>
        <v>0</v>
      </c>
      <c r="I25" s="125">
        <f>I23+I24</f>
        <v>0</v>
      </c>
      <c r="J25" s="125">
        <f t="shared" ref="J25:N25" si="4">J23+J24</f>
        <v>0</v>
      </c>
      <c r="K25" s="125">
        <f t="shared" si="4"/>
        <v>0</v>
      </c>
      <c r="L25" s="125">
        <f t="shared" si="4"/>
        <v>0</v>
      </c>
      <c r="M25" s="125">
        <f t="shared" si="4"/>
        <v>0</v>
      </c>
      <c r="N25" s="125">
        <f t="shared" si="4"/>
        <v>0</v>
      </c>
      <c r="O25" s="125">
        <f t="shared" ref="O25:S25" si="5">O23+O24</f>
        <v>0</v>
      </c>
      <c r="P25" s="125">
        <f t="shared" si="5"/>
        <v>0</v>
      </c>
      <c r="Q25" s="125">
        <f t="shared" si="5"/>
        <v>0</v>
      </c>
      <c r="R25" s="125">
        <f t="shared" si="5"/>
        <v>0</v>
      </c>
      <c r="S25" s="126">
        <f t="shared" si="5"/>
        <v>0</v>
      </c>
    </row>
    <row r="26" spans="2:34" s="1" customFormat="1" ht="15" customHeight="1" thickBot="1" x14ac:dyDescent="0.35">
      <c r="B26" s="108"/>
      <c r="C26" s="63"/>
      <c r="F26" s="9"/>
      <c r="P26" s="26"/>
    </row>
    <row r="27" spans="2:34" s="9" customFormat="1" ht="30" customHeight="1" thickBot="1" x14ac:dyDescent="0.35">
      <c r="B27" s="227" t="s">
        <v>14</v>
      </c>
      <c r="C27" s="228"/>
      <c r="D27" s="228"/>
      <c r="E27" s="228"/>
      <c r="F27" s="228"/>
      <c r="G27" s="229"/>
      <c r="H27" s="220" t="s">
        <v>96</v>
      </c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2"/>
    </row>
    <row r="28" spans="2:34" s="1" customFormat="1" ht="28.8" x14ac:dyDescent="0.3">
      <c r="B28" s="120" t="s">
        <v>53</v>
      </c>
      <c r="C28" s="28" t="s">
        <v>40</v>
      </c>
      <c r="D28" s="28" t="s">
        <v>165</v>
      </c>
      <c r="E28" s="28" t="s">
        <v>38</v>
      </c>
      <c r="F28" s="28" t="s">
        <v>39</v>
      </c>
      <c r="G28" s="28" t="s">
        <v>97</v>
      </c>
      <c r="H28" s="156">
        <v>1</v>
      </c>
      <c r="I28" s="157">
        <v>2</v>
      </c>
      <c r="J28" s="157">
        <v>3</v>
      </c>
      <c r="K28" s="157">
        <v>4</v>
      </c>
      <c r="L28" s="157">
        <v>5</v>
      </c>
      <c r="M28" s="157">
        <v>6</v>
      </c>
      <c r="N28" s="157">
        <v>7</v>
      </c>
      <c r="O28" s="157">
        <v>8</v>
      </c>
      <c r="P28" s="157">
        <v>9</v>
      </c>
      <c r="Q28" s="157">
        <v>10</v>
      </c>
      <c r="R28" s="157">
        <v>11</v>
      </c>
      <c r="S28" s="158">
        <v>12</v>
      </c>
      <c r="T28" s="27" t="s">
        <v>5</v>
      </c>
    </row>
    <row r="29" spans="2:34" x14ac:dyDescent="0.3">
      <c r="B29" s="121"/>
      <c r="C29" s="116" t="s">
        <v>32</v>
      </c>
      <c r="D29" s="24"/>
      <c r="E29" s="24">
        <v>0</v>
      </c>
      <c r="F29" s="25">
        <v>0</v>
      </c>
      <c r="G29" s="24">
        <f>+E29*F29</f>
        <v>0</v>
      </c>
      <c r="H29" s="150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122">
        <v>0</v>
      </c>
      <c r="T29" s="112">
        <f t="shared" ref="T29:T63" si="6">SUM(H29:S29)-G29</f>
        <v>0</v>
      </c>
      <c r="U29" s="84"/>
    </row>
    <row r="30" spans="2:34" x14ac:dyDescent="0.3">
      <c r="B30" s="121"/>
      <c r="C30" s="116" t="s">
        <v>32</v>
      </c>
      <c r="D30" s="24"/>
      <c r="E30" s="24">
        <v>0</v>
      </c>
      <c r="F30" s="25">
        <v>0</v>
      </c>
      <c r="G30" s="24">
        <f t="shared" ref="G30" si="7">+E30*F30</f>
        <v>0</v>
      </c>
      <c r="H30" s="150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122">
        <v>0</v>
      </c>
      <c r="T30" s="112">
        <f t="shared" si="6"/>
        <v>0</v>
      </c>
      <c r="U30" s="84"/>
    </row>
    <row r="31" spans="2:34" x14ac:dyDescent="0.3">
      <c r="B31" s="121"/>
      <c r="C31" s="116" t="s">
        <v>32</v>
      </c>
      <c r="D31" s="24"/>
      <c r="E31" s="24">
        <v>0</v>
      </c>
      <c r="F31" s="25">
        <v>0</v>
      </c>
      <c r="G31" s="24">
        <f t="shared" ref="G31:G39" si="8">+E31*F31</f>
        <v>0</v>
      </c>
      <c r="H31" s="150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122">
        <v>0</v>
      </c>
      <c r="T31" s="112">
        <f t="shared" si="6"/>
        <v>0</v>
      </c>
      <c r="U31" s="84"/>
    </row>
    <row r="32" spans="2:34" x14ac:dyDescent="0.3">
      <c r="B32" s="121"/>
      <c r="C32" s="116" t="s">
        <v>32</v>
      </c>
      <c r="D32" s="24"/>
      <c r="E32" s="24">
        <v>0</v>
      </c>
      <c r="F32" s="25">
        <v>0</v>
      </c>
      <c r="G32" s="24">
        <f t="shared" si="8"/>
        <v>0</v>
      </c>
      <c r="H32" s="150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122">
        <v>0</v>
      </c>
      <c r="T32" s="112">
        <f t="shared" si="6"/>
        <v>0</v>
      </c>
      <c r="U32" s="84"/>
    </row>
    <row r="33" spans="2:21" x14ac:dyDescent="0.3">
      <c r="B33" s="121"/>
      <c r="C33" s="116" t="s">
        <v>32</v>
      </c>
      <c r="D33" s="24"/>
      <c r="E33" s="24">
        <v>0</v>
      </c>
      <c r="F33" s="25">
        <v>0</v>
      </c>
      <c r="G33" s="24">
        <f t="shared" si="8"/>
        <v>0</v>
      </c>
      <c r="H33" s="150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122">
        <v>0</v>
      </c>
      <c r="T33" s="112">
        <f t="shared" si="6"/>
        <v>0</v>
      </c>
      <c r="U33" s="84"/>
    </row>
    <row r="34" spans="2:21" x14ac:dyDescent="0.3">
      <c r="B34" s="121"/>
      <c r="C34" s="116" t="s">
        <v>32</v>
      </c>
      <c r="D34" s="24"/>
      <c r="E34" s="24">
        <v>0</v>
      </c>
      <c r="F34" s="25">
        <v>0</v>
      </c>
      <c r="G34" s="24">
        <f t="shared" si="8"/>
        <v>0</v>
      </c>
      <c r="H34" s="150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122">
        <v>0</v>
      </c>
      <c r="T34" s="112">
        <f t="shared" si="6"/>
        <v>0</v>
      </c>
      <c r="U34" s="84"/>
    </row>
    <row r="35" spans="2:21" x14ac:dyDescent="0.3">
      <c r="B35" s="121"/>
      <c r="C35" s="116" t="s">
        <v>32</v>
      </c>
      <c r="D35" s="24"/>
      <c r="E35" s="24">
        <v>0</v>
      </c>
      <c r="F35" s="25">
        <v>0</v>
      </c>
      <c r="G35" s="24">
        <f t="shared" si="8"/>
        <v>0</v>
      </c>
      <c r="H35" s="150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122">
        <v>0</v>
      </c>
      <c r="T35" s="112">
        <f t="shared" si="6"/>
        <v>0</v>
      </c>
      <c r="U35" s="84"/>
    </row>
    <row r="36" spans="2:21" x14ac:dyDescent="0.3">
      <c r="B36" s="121"/>
      <c r="C36" s="116" t="s">
        <v>32</v>
      </c>
      <c r="D36" s="24"/>
      <c r="E36" s="24">
        <v>0</v>
      </c>
      <c r="F36" s="25">
        <v>0</v>
      </c>
      <c r="G36" s="24">
        <f t="shared" si="8"/>
        <v>0</v>
      </c>
      <c r="H36" s="150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122">
        <v>0</v>
      </c>
      <c r="T36" s="112">
        <f t="shared" si="6"/>
        <v>0</v>
      </c>
      <c r="U36" s="84"/>
    </row>
    <row r="37" spans="2:21" x14ac:dyDescent="0.3">
      <c r="B37" s="121"/>
      <c r="C37" s="116" t="s">
        <v>32</v>
      </c>
      <c r="D37" s="24"/>
      <c r="E37" s="24">
        <v>0</v>
      </c>
      <c r="F37" s="25">
        <v>0</v>
      </c>
      <c r="G37" s="24">
        <f t="shared" si="8"/>
        <v>0</v>
      </c>
      <c r="H37" s="150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122">
        <v>0</v>
      </c>
      <c r="T37" s="112">
        <f t="shared" si="6"/>
        <v>0</v>
      </c>
      <c r="U37" s="84"/>
    </row>
    <row r="38" spans="2:21" x14ac:dyDescent="0.3">
      <c r="B38" s="121"/>
      <c r="C38" s="116" t="s">
        <v>32</v>
      </c>
      <c r="D38" s="24"/>
      <c r="E38" s="24">
        <v>0</v>
      </c>
      <c r="F38" s="25">
        <v>0</v>
      </c>
      <c r="G38" s="24">
        <f t="shared" si="8"/>
        <v>0</v>
      </c>
      <c r="H38" s="150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122">
        <v>0</v>
      </c>
      <c r="T38" s="112">
        <f t="shared" si="6"/>
        <v>0</v>
      </c>
      <c r="U38" s="84"/>
    </row>
    <row r="39" spans="2:21" x14ac:dyDescent="0.3">
      <c r="B39" s="121"/>
      <c r="C39" s="116" t="s">
        <v>32</v>
      </c>
      <c r="D39" s="24"/>
      <c r="E39" s="24">
        <v>0</v>
      </c>
      <c r="F39" s="25">
        <v>0</v>
      </c>
      <c r="G39" s="24">
        <f t="shared" si="8"/>
        <v>0</v>
      </c>
      <c r="H39" s="150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122">
        <v>0</v>
      </c>
      <c r="T39" s="112">
        <f t="shared" si="6"/>
        <v>0</v>
      </c>
      <c r="U39" s="84"/>
    </row>
    <row r="40" spans="2:21" x14ac:dyDescent="0.3">
      <c r="B40" s="121"/>
      <c r="C40" s="116" t="s">
        <v>32</v>
      </c>
      <c r="D40" s="24"/>
      <c r="E40" s="24">
        <v>0</v>
      </c>
      <c r="F40" s="25">
        <v>0</v>
      </c>
      <c r="G40" s="24">
        <f t="shared" ref="G40:G49" si="9">+E40*F40</f>
        <v>0</v>
      </c>
      <c r="H40" s="150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122">
        <v>0</v>
      </c>
      <c r="T40" s="112">
        <f t="shared" si="6"/>
        <v>0</v>
      </c>
      <c r="U40" s="84"/>
    </row>
    <row r="41" spans="2:21" x14ac:dyDescent="0.3">
      <c r="B41" s="121"/>
      <c r="C41" s="116" t="s">
        <v>32</v>
      </c>
      <c r="D41" s="24"/>
      <c r="E41" s="24">
        <v>0</v>
      </c>
      <c r="F41" s="25">
        <v>0</v>
      </c>
      <c r="G41" s="24">
        <f t="shared" si="9"/>
        <v>0</v>
      </c>
      <c r="H41" s="150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122">
        <v>0</v>
      </c>
      <c r="T41" s="112">
        <f t="shared" si="6"/>
        <v>0</v>
      </c>
      <c r="U41" s="84"/>
    </row>
    <row r="42" spans="2:21" x14ac:dyDescent="0.3">
      <c r="B42" s="121"/>
      <c r="C42" s="116" t="s">
        <v>32</v>
      </c>
      <c r="D42" s="24"/>
      <c r="E42" s="24">
        <v>0</v>
      </c>
      <c r="F42" s="25">
        <v>0</v>
      </c>
      <c r="G42" s="24">
        <f t="shared" si="9"/>
        <v>0</v>
      </c>
      <c r="H42" s="150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122">
        <v>0</v>
      </c>
      <c r="T42" s="112">
        <f t="shared" si="6"/>
        <v>0</v>
      </c>
      <c r="U42" s="84"/>
    </row>
    <row r="43" spans="2:21" x14ac:dyDescent="0.3">
      <c r="B43" s="121"/>
      <c r="C43" s="116" t="s">
        <v>32</v>
      </c>
      <c r="D43" s="24"/>
      <c r="E43" s="24">
        <v>0</v>
      </c>
      <c r="F43" s="25">
        <v>0</v>
      </c>
      <c r="G43" s="24">
        <f t="shared" si="9"/>
        <v>0</v>
      </c>
      <c r="H43" s="150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122">
        <v>0</v>
      </c>
      <c r="T43" s="112">
        <f t="shared" si="6"/>
        <v>0</v>
      </c>
      <c r="U43" s="84"/>
    </row>
    <row r="44" spans="2:21" x14ac:dyDescent="0.3">
      <c r="B44" s="121"/>
      <c r="C44" s="116" t="s">
        <v>32</v>
      </c>
      <c r="D44" s="24"/>
      <c r="E44" s="24">
        <v>0</v>
      </c>
      <c r="F44" s="25">
        <v>0</v>
      </c>
      <c r="G44" s="24">
        <f t="shared" si="9"/>
        <v>0</v>
      </c>
      <c r="H44" s="150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122">
        <v>0</v>
      </c>
      <c r="T44" s="112">
        <f t="shared" si="6"/>
        <v>0</v>
      </c>
      <c r="U44" s="84"/>
    </row>
    <row r="45" spans="2:21" x14ac:dyDescent="0.3">
      <c r="B45" s="121"/>
      <c r="C45" s="116" t="s">
        <v>32</v>
      </c>
      <c r="D45" s="24"/>
      <c r="E45" s="24">
        <v>0</v>
      </c>
      <c r="F45" s="25">
        <v>0</v>
      </c>
      <c r="G45" s="24">
        <f t="shared" si="9"/>
        <v>0</v>
      </c>
      <c r="H45" s="150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122">
        <v>0</v>
      </c>
      <c r="T45" s="112">
        <f t="shared" si="6"/>
        <v>0</v>
      </c>
      <c r="U45" s="84"/>
    </row>
    <row r="46" spans="2:21" x14ac:dyDescent="0.3">
      <c r="B46" s="121"/>
      <c r="C46" s="116" t="s">
        <v>32</v>
      </c>
      <c r="D46" s="24"/>
      <c r="E46" s="24">
        <v>0</v>
      </c>
      <c r="F46" s="25">
        <v>0</v>
      </c>
      <c r="G46" s="24">
        <f t="shared" si="9"/>
        <v>0</v>
      </c>
      <c r="H46" s="150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122">
        <v>0</v>
      </c>
      <c r="T46" s="112">
        <f t="shared" si="6"/>
        <v>0</v>
      </c>
      <c r="U46" s="84"/>
    </row>
    <row r="47" spans="2:21" x14ac:dyDescent="0.3">
      <c r="B47" s="121"/>
      <c r="C47" s="116" t="s">
        <v>32</v>
      </c>
      <c r="D47" s="24"/>
      <c r="E47" s="24">
        <v>0</v>
      </c>
      <c r="F47" s="25">
        <v>0</v>
      </c>
      <c r="G47" s="24">
        <f t="shared" si="9"/>
        <v>0</v>
      </c>
      <c r="H47" s="150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122">
        <v>0</v>
      </c>
      <c r="T47" s="112">
        <f t="shared" si="6"/>
        <v>0</v>
      </c>
      <c r="U47" s="84"/>
    </row>
    <row r="48" spans="2:21" x14ac:dyDescent="0.3">
      <c r="B48" s="121"/>
      <c r="C48" s="116" t="s">
        <v>32</v>
      </c>
      <c r="D48" s="24"/>
      <c r="E48" s="24">
        <v>0</v>
      </c>
      <c r="F48" s="25">
        <v>0</v>
      </c>
      <c r="G48" s="24">
        <f t="shared" si="9"/>
        <v>0</v>
      </c>
      <c r="H48" s="150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122">
        <v>0</v>
      </c>
      <c r="T48" s="112">
        <f t="shared" si="6"/>
        <v>0</v>
      </c>
      <c r="U48" s="84"/>
    </row>
    <row r="49" spans="2:34" x14ac:dyDescent="0.3">
      <c r="B49" s="121"/>
      <c r="C49" s="116" t="s">
        <v>32</v>
      </c>
      <c r="D49" s="24"/>
      <c r="E49" s="24">
        <v>0</v>
      </c>
      <c r="F49" s="25">
        <v>0</v>
      </c>
      <c r="G49" s="24">
        <f t="shared" si="9"/>
        <v>0</v>
      </c>
      <c r="H49" s="150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122">
        <v>0</v>
      </c>
      <c r="T49" s="112">
        <f t="shared" si="6"/>
        <v>0</v>
      </c>
      <c r="U49" s="84"/>
    </row>
    <row r="50" spans="2:34" x14ac:dyDescent="0.3">
      <c r="B50" s="121"/>
      <c r="C50" s="116" t="s">
        <v>32</v>
      </c>
      <c r="D50" s="24"/>
      <c r="E50" s="24">
        <v>0</v>
      </c>
      <c r="F50" s="25">
        <v>0</v>
      </c>
      <c r="G50" s="24">
        <f t="shared" ref="G50:G63" si="10">+E50*F50</f>
        <v>0</v>
      </c>
      <c r="H50" s="150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122">
        <v>0</v>
      </c>
      <c r="T50" s="112">
        <f t="shared" si="6"/>
        <v>0</v>
      </c>
      <c r="U50" s="84"/>
    </row>
    <row r="51" spans="2:34" x14ac:dyDescent="0.3">
      <c r="B51" s="121"/>
      <c r="C51" s="116" t="s">
        <v>32</v>
      </c>
      <c r="D51" s="24"/>
      <c r="E51" s="24">
        <v>0</v>
      </c>
      <c r="F51" s="25">
        <v>0</v>
      </c>
      <c r="G51" s="24">
        <f t="shared" si="10"/>
        <v>0</v>
      </c>
      <c r="H51" s="150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122">
        <v>0</v>
      </c>
      <c r="T51" s="112">
        <f t="shared" si="6"/>
        <v>0</v>
      </c>
      <c r="U51" s="84"/>
    </row>
    <row r="52" spans="2:34" x14ac:dyDescent="0.3">
      <c r="B52" s="121"/>
      <c r="C52" s="116" t="s">
        <v>32</v>
      </c>
      <c r="D52" s="24"/>
      <c r="E52" s="24">
        <v>0</v>
      </c>
      <c r="F52" s="25">
        <v>0</v>
      </c>
      <c r="G52" s="24">
        <f t="shared" si="10"/>
        <v>0</v>
      </c>
      <c r="H52" s="150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122">
        <v>0</v>
      </c>
      <c r="T52" s="112">
        <f t="shared" si="6"/>
        <v>0</v>
      </c>
      <c r="U52" s="84"/>
    </row>
    <row r="53" spans="2:34" x14ac:dyDescent="0.3">
      <c r="B53" s="121"/>
      <c r="C53" s="116" t="s">
        <v>32</v>
      </c>
      <c r="D53" s="24"/>
      <c r="E53" s="24">
        <v>0</v>
      </c>
      <c r="F53" s="25">
        <v>0</v>
      </c>
      <c r="G53" s="24">
        <f t="shared" si="10"/>
        <v>0</v>
      </c>
      <c r="H53" s="150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122">
        <v>0</v>
      </c>
      <c r="T53" s="112">
        <f t="shared" si="6"/>
        <v>0</v>
      </c>
      <c r="U53" s="84"/>
    </row>
    <row r="54" spans="2:34" x14ac:dyDescent="0.3">
      <c r="B54" s="121"/>
      <c r="C54" s="116" t="s">
        <v>32</v>
      </c>
      <c r="D54" s="24"/>
      <c r="E54" s="24">
        <v>0</v>
      </c>
      <c r="F54" s="25">
        <v>0</v>
      </c>
      <c r="G54" s="24">
        <f t="shared" si="10"/>
        <v>0</v>
      </c>
      <c r="H54" s="150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122">
        <v>0</v>
      </c>
      <c r="T54" s="112">
        <f t="shared" si="6"/>
        <v>0</v>
      </c>
      <c r="U54" s="84"/>
    </row>
    <row r="55" spans="2:34" x14ac:dyDescent="0.3">
      <c r="B55" s="121"/>
      <c r="C55" s="116" t="s">
        <v>32</v>
      </c>
      <c r="D55" s="24"/>
      <c r="E55" s="24">
        <v>0</v>
      </c>
      <c r="F55" s="25">
        <v>0</v>
      </c>
      <c r="G55" s="24">
        <f t="shared" si="10"/>
        <v>0</v>
      </c>
      <c r="H55" s="150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122">
        <v>0</v>
      </c>
      <c r="T55" s="112">
        <f t="shared" si="6"/>
        <v>0</v>
      </c>
      <c r="U55" s="84"/>
    </row>
    <row r="56" spans="2:34" x14ac:dyDescent="0.3">
      <c r="B56" s="121"/>
      <c r="C56" s="116" t="s">
        <v>32</v>
      </c>
      <c r="D56" s="24"/>
      <c r="E56" s="24">
        <v>0</v>
      </c>
      <c r="F56" s="25">
        <v>0</v>
      </c>
      <c r="G56" s="24">
        <f t="shared" si="10"/>
        <v>0</v>
      </c>
      <c r="H56" s="150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122">
        <v>0</v>
      </c>
      <c r="T56" s="112">
        <f t="shared" si="6"/>
        <v>0</v>
      </c>
      <c r="U56" s="84"/>
    </row>
    <row r="57" spans="2:34" x14ac:dyDescent="0.3">
      <c r="B57" s="121"/>
      <c r="C57" s="116" t="s">
        <v>32</v>
      </c>
      <c r="D57" s="24"/>
      <c r="E57" s="24">
        <v>0</v>
      </c>
      <c r="F57" s="25">
        <v>0</v>
      </c>
      <c r="G57" s="24">
        <f t="shared" si="10"/>
        <v>0</v>
      </c>
      <c r="H57" s="150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122">
        <v>0</v>
      </c>
      <c r="T57" s="112">
        <f t="shared" si="6"/>
        <v>0</v>
      </c>
      <c r="U57" s="84"/>
    </row>
    <row r="58" spans="2:34" x14ac:dyDescent="0.3">
      <c r="B58" s="121"/>
      <c r="C58" s="116" t="s">
        <v>32</v>
      </c>
      <c r="D58" s="24"/>
      <c r="E58" s="24">
        <v>0</v>
      </c>
      <c r="F58" s="25">
        <v>0</v>
      </c>
      <c r="G58" s="24">
        <f t="shared" si="10"/>
        <v>0</v>
      </c>
      <c r="H58" s="150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122">
        <v>0</v>
      </c>
      <c r="T58" s="112">
        <f t="shared" si="6"/>
        <v>0</v>
      </c>
      <c r="U58" s="84"/>
    </row>
    <row r="59" spans="2:34" x14ac:dyDescent="0.3">
      <c r="B59" s="121"/>
      <c r="C59" s="116" t="s">
        <v>32</v>
      </c>
      <c r="D59" s="24"/>
      <c r="E59" s="24">
        <v>0</v>
      </c>
      <c r="F59" s="25">
        <v>0</v>
      </c>
      <c r="G59" s="24">
        <f t="shared" si="10"/>
        <v>0</v>
      </c>
      <c r="H59" s="150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122">
        <v>0</v>
      </c>
      <c r="T59" s="112">
        <f t="shared" si="6"/>
        <v>0</v>
      </c>
      <c r="U59" s="84"/>
    </row>
    <row r="60" spans="2:34" x14ac:dyDescent="0.3">
      <c r="B60" s="121"/>
      <c r="C60" s="116" t="s">
        <v>32</v>
      </c>
      <c r="D60" s="24"/>
      <c r="E60" s="24">
        <v>0</v>
      </c>
      <c r="F60" s="25">
        <v>0</v>
      </c>
      <c r="G60" s="24">
        <f t="shared" si="10"/>
        <v>0</v>
      </c>
      <c r="H60" s="150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122">
        <v>0</v>
      </c>
      <c r="T60" s="112">
        <f t="shared" si="6"/>
        <v>0</v>
      </c>
      <c r="U60" s="84"/>
    </row>
    <row r="61" spans="2:34" x14ac:dyDescent="0.3">
      <c r="B61" s="121"/>
      <c r="C61" s="116" t="s">
        <v>32</v>
      </c>
      <c r="D61" s="24"/>
      <c r="E61" s="24">
        <v>0</v>
      </c>
      <c r="F61" s="25">
        <v>0</v>
      </c>
      <c r="G61" s="24">
        <f t="shared" si="10"/>
        <v>0</v>
      </c>
      <c r="H61" s="150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122">
        <v>0</v>
      </c>
      <c r="T61" s="112">
        <f t="shared" si="6"/>
        <v>0</v>
      </c>
      <c r="U61" s="84"/>
      <c r="AC61" s="62"/>
      <c r="AD61" s="62"/>
      <c r="AE61" s="62"/>
      <c r="AF61" s="62"/>
      <c r="AG61" s="62"/>
      <c r="AH61" s="62"/>
    </row>
    <row r="62" spans="2:34" x14ac:dyDescent="0.3">
      <c r="B62" s="121" t="s">
        <v>94</v>
      </c>
      <c r="C62" s="116" t="s">
        <v>32</v>
      </c>
      <c r="D62" s="24"/>
      <c r="E62" s="24">
        <v>0</v>
      </c>
      <c r="F62" s="25">
        <v>0</v>
      </c>
      <c r="G62" s="24">
        <f t="shared" si="10"/>
        <v>0</v>
      </c>
      <c r="H62" s="150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122">
        <v>0</v>
      </c>
      <c r="T62" s="112">
        <f t="shared" si="6"/>
        <v>0</v>
      </c>
      <c r="U62" s="84"/>
      <c r="AC62" s="62"/>
      <c r="AD62" s="62"/>
      <c r="AE62" s="62"/>
      <c r="AF62" s="62"/>
      <c r="AG62" s="62"/>
      <c r="AH62" s="62"/>
    </row>
    <row r="63" spans="2:34" ht="18.600000000000001" thickBot="1" x14ac:dyDescent="0.35">
      <c r="B63" s="121"/>
      <c r="C63" s="116" t="s">
        <v>32</v>
      </c>
      <c r="D63" s="24"/>
      <c r="E63" s="24">
        <v>0</v>
      </c>
      <c r="F63" s="25">
        <v>0</v>
      </c>
      <c r="G63" s="24">
        <f t="shared" si="10"/>
        <v>0</v>
      </c>
      <c r="H63" s="151">
        <v>0</v>
      </c>
      <c r="I63" s="152">
        <v>0</v>
      </c>
      <c r="J63" s="152">
        <v>0</v>
      </c>
      <c r="K63" s="152">
        <v>0</v>
      </c>
      <c r="L63" s="152">
        <v>0</v>
      </c>
      <c r="M63" s="152">
        <v>0</v>
      </c>
      <c r="N63" s="152">
        <v>0</v>
      </c>
      <c r="O63" s="152">
        <v>0</v>
      </c>
      <c r="P63" s="152">
        <v>0</v>
      </c>
      <c r="Q63" s="152">
        <v>0</v>
      </c>
      <c r="R63" s="152">
        <v>0</v>
      </c>
      <c r="S63" s="153">
        <v>0</v>
      </c>
      <c r="T63" s="112">
        <f t="shared" si="6"/>
        <v>0</v>
      </c>
      <c r="U63" s="84"/>
      <c r="AC63" s="62"/>
      <c r="AD63" s="62"/>
      <c r="AE63" s="62"/>
      <c r="AF63" s="62"/>
      <c r="AG63" s="62"/>
      <c r="AH63" s="62"/>
    </row>
    <row r="64" spans="2:34" s="1" customFormat="1" ht="24.9" customHeight="1" thickBot="1" x14ac:dyDescent="0.35">
      <c r="B64" s="123"/>
      <c r="C64" s="8"/>
      <c r="E64" s="223" t="s">
        <v>27</v>
      </c>
      <c r="F64" s="224"/>
      <c r="G64" s="127">
        <f t="shared" ref="G64:S64" si="11">SUMIF($C$29:$C$63,"UDLA",G29:G63)</f>
        <v>0</v>
      </c>
      <c r="H64" s="145">
        <f t="shared" si="11"/>
        <v>0</v>
      </c>
      <c r="I64" s="145">
        <f t="shared" si="11"/>
        <v>0</v>
      </c>
      <c r="J64" s="145">
        <f t="shared" si="11"/>
        <v>0</v>
      </c>
      <c r="K64" s="145">
        <f t="shared" si="11"/>
        <v>0</v>
      </c>
      <c r="L64" s="145">
        <f t="shared" si="11"/>
        <v>0</v>
      </c>
      <c r="M64" s="145">
        <f t="shared" si="11"/>
        <v>0</v>
      </c>
      <c r="N64" s="145">
        <f t="shared" si="11"/>
        <v>0</v>
      </c>
      <c r="O64" s="145">
        <f t="shared" si="11"/>
        <v>0</v>
      </c>
      <c r="P64" s="145">
        <f t="shared" si="11"/>
        <v>0</v>
      </c>
      <c r="Q64" s="145">
        <f t="shared" si="11"/>
        <v>0</v>
      </c>
      <c r="R64" s="145">
        <f t="shared" si="11"/>
        <v>0</v>
      </c>
      <c r="S64" s="146">
        <f t="shared" si="11"/>
        <v>0</v>
      </c>
      <c r="AC64" s="11"/>
      <c r="AD64" s="11"/>
      <c r="AE64" s="11"/>
      <c r="AF64" s="11"/>
      <c r="AG64" s="11"/>
      <c r="AH64" s="11"/>
    </row>
    <row r="65" spans="2:34" s="1" customFormat="1" ht="24.9" customHeight="1" thickBot="1" x14ac:dyDescent="0.35">
      <c r="B65" s="123"/>
      <c r="C65" s="8"/>
      <c r="E65" s="225" t="s">
        <v>33</v>
      </c>
      <c r="F65" s="226"/>
      <c r="G65" s="128">
        <f t="shared" ref="G65:S65" si="12">SUMIF($C$29:$C$63,"Externo",G29:G63)</f>
        <v>0</v>
      </c>
      <c r="H65" s="118">
        <f t="shared" si="12"/>
        <v>0</v>
      </c>
      <c r="I65" s="117">
        <f t="shared" si="12"/>
        <v>0</v>
      </c>
      <c r="J65" s="117">
        <f t="shared" si="12"/>
        <v>0</v>
      </c>
      <c r="K65" s="118">
        <f t="shared" si="12"/>
        <v>0</v>
      </c>
      <c r="L65" s="118">
        <f t="shared" si="12"/>
        <v>0</v>
      </c>
      <c r="M65" s="118">
        <f t="shared" si="12"/>
        <v>0</v>
      </c>
      <c r="N65" s="118">
        <f t="shared" si="12"/>
        <v>0</v>
      </c>
      <c r="O65" s="118">
        <f t="shared" si="12"/>
        <v>0</v>
      </c>
      <c r="P65" s="118">
        <f t="shared" si="12"/>
        <v>0</v>
      </c>
      <c r="Q65" s="118">
        <f t="shared" si="12"/>
        <v>0</v>
      </c>
      <c r="R65" s="118">
        <f t="shared" si="12"/>
        <v>0</v>
      </c>
      <c r="S65" s="124">
        <f t="shared" si="12"/>
        <v>0</v>
      </c>
      <c r="AC65" s="11"/>
      <c r="AD65" s="11"/>
      <c r="AE65" s="11"/>
      <c r="AF65" s="11"/>
      <c r="AG65" s="11"/>
      <c r="AH65" s="11"/>
    </row>
    <row r="66" spans="2:34" s="1" customFormat="1" ht="30" customHeight="1" thickBot="1" x14ac:dyDescent="0.35">
      <c r="B66" s="230" t="str">
        <f>CONCATENATE("Total ",B27)</f>
        <v>Total Insumos</v>
      </c>
      <c r="C66" s="231"/>
      <c r="D66" s="231"/>
      <c r="E66" s="231"/>
      <c r="F66" s="232"/>
      <c r="G66" s="129">
        <f>G64+G65</f>
        <v>0</v>
      </c>
      <c r="H66" s="125">
        <f>H64+H65</f>
        <v>0</v>
      </c>
      <c r="I66" s="125">
        <f>I64+I65</f>
        <v>0</v>
      </c>
      <c r="J66" s="125">
        <f t="shared" ref="J66:N66" si="13">J64+J65</f>
        <v>0</v>
      </c>
      <c r="K66" s="125">
        <f t="shared" si="13"/>
        <v>0</v>
      </c>
      <c r="L66" s="125">
        <f t="shared" si="13"/>
        <v>0</v>
      </c>
      <c r="M66" s="125">
        <f t="shared" si="13"/>
        <v>0</v>
      </c>
      <c r="N66" s="125">
        <f t="shared" si="13"/>
        <v>0</v>
      </c>
      <c r="O66" s="125">
        <f t="shared" ref="O66:S66" si="14">O64+O65</f>
        <v>0</v>
      </c>
      <c r="P66" s="125">
        <f t="shared" si="14"/>
        <v>0</v>
      </c>
      <c r="Q66" s="125">
        <f t="shared" si="14"/>
        <v>0</v>
      </c>
      <c r="R66" s="125">
        <f t="shared" si="14"/>
        <v>0</v>
      </c>
      <c r="S66" s="126">
        <f t="shared" si="14"/>
        <v>0</v>
      </c>
    </row>
    <row r="67" spans="2:34" s="1" customFormat="1" ht="15" customHeight="1" thickBot="1" x14ac:dyDescent="0.35">
      <c r="B67" s="108"/>
      <c r="C67" s="63"/>
      <c r="F67" s="9"/>
      <c r="P67" s="26"/>
    </row>
    <row r="68" spans="2:34" s="9" customFormat="1" ht="30" customHeight="1" thickBot="1" x14ac:dyDescent="0.35">
      <c r="B68" s="227" t="s">
        <v>15</v>
      </c>
      <c r="C68" s="228"/>
      <c r="D68" s="228"/>
      <c r="E68" s="228"/>
      <c r="F68" s="228"/>
      <c r="G68" s="229"/>
      <c r="H68" s="220" t="s">
        <v>96</v>
      </c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2"/>
    </row>
    <row r="69" spans="2:34" s="1" customFormat="1" ht="28.8" x14ac:dyDescent="0.3">
      <c r="B69" s="120" t="s">
        <v>53</v>
      </c>
      <c r="C69" s="28" t="s">
        <v>40</v>
      </c>
      <c r="D69" s="28" t="s">
        <v>165</v>
      </c>
      <c r="E69" s="28" t="s">
        <v>38</v>
      </c>
      <c r="F69" s="28" t="s">
        <v>39</v>
      </c>
      <c r="G69" s="28" t="s">
        <v>97</v>
      </c>
      <c r="H69" s="156">
        <v>1</v>
      </c>
      <c r="I69" s="157">
        <v>2</v>
      </c>
      <c r="J69" s="157">
        <v>3</v>
      </c>
      <c r="K69" s="157">
        <v>4</v>
      </c>
      <c r="L69" s="157">
        <v>5</v>
      </c>
      <c r="M69" s="157">
        <v>6</v>
      </c>
      <c r="N69" s="157">
        <v>7</v>
      </c>
      <c r="O69" s="157">
        <v>8</v>
      </c>
      <c r="P69" s="157">
        <v>9</v>
      </c>
      <c r="Q69" s="157">
        <v>10</v>
      </c>
      <c r="R69" s="157">
        <v>11</v>
      </c>
      <c r="S69" s="158">
        <v>12</v>
      </c>
      <c r="T69" s="27" t="s">
        <v>5</v>
      </c>
    </row>
    <row r="70" spans="2:34" x14ac:dyDescent="0.3">
      <c r="B70" s="121"/>
      <c r="C70" s="116" t="s">
        <v>32</v>
      </c>
      <c r="D70" s="24"/>
      <c r="E70" s="24">
        <v>0</v>
      </c>
      <c r="F70" s="25">
        <v>0</v>
      </c>
      <c r="G70" s="24">
        <f>+E70*F70</f>
        <v>0</v>
      </c>
      <c r="H70" s="150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122">
        <v>0</v>
      </c>
      <c r="T70" s="112">
        <f t="shared" ref="T70:T84" si="15">SUM(H70:S70)-G70</f>
        <v>0</v>
      </c>
      <c r="U70" s="84"/>
    </row>
    <row r="71" spans="2:34" x14ac:dyDescent="0.3">
      <c r="B71" s="121"/>
      <c r="C71" s="116" t="s">
        <v>32</v>
      </c>
      <c r="D71" s="24"/>
      <c r="E71" s="24">
        <v>0</v>
      </c>
      <c r="F71" s="25">
        <v>0</v>
      </c>
      <c r="G71" s="24">
        <f t="shared" ref="G71" si="16">+E71*F71</f>
        <v>0</v>
      </c>
      <c r="H71" s="150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122">
        <v>0</v>
      </c>
      <c r="T71" s="112">
        <f t="shared" si="15"/>
        <v>0</v>
      </c>
      <c r="U71" s="84"/>
    </row>
    <row r="72" spans="2:34" x14ac:dyDescent="0.3">
      <c r="B72" s="121"/>
      <c r="C72" s="116" t="s">
        <v>32</v>
      </c>
      <c r="D72" s="24"/>
      <c r="E72" s="24">
        <v>0</v>
      </c>
      <c r="F72" s="25">
        <v>0</v>
      </c>
      <c r="G72" s="24">
        <f t="shared" ref="G72:G84" si="17">+E72*F72</f>
        <v>0</v>
      </c>
      <c r="H72" s="150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122">
        <v>0</v>
      </c>
      <c r="T72" s="112">
        <f t="shared" si="15"/>
        <v>0</v>
      </c>
      <c r="U72" s="84"/>
    </row>
    <row r="73" spans="2:34" x14ac:dyDescent="0.3">
      <c r="B73" s="121"/>
      <c r="C73" s="116" t="s">
        <v>32</v>
      </c>
      <c r="D73" s="24"/>
      <c r="E73" s="24">
        <v>0</v>
      </c>
      <c r="F73" s="25">
        <v>0</v>
      </c>
      <c r="G73" s="24">
        <f t="shared" si="17"/>
        <v>0</v>
      </c>
      <c r="H73" s="150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122">
        <v>0</v>
      </c>
      <c r="T73" s="112">
        <f t="shared" si="15"/>
        <v>0</v>
      </c>
      <c r="U73" s="84"/>
    </row>
    <row r="74" spans="2:34" x14ac:dyDescent="0.3">
      <c r="B74" s="121"/>
      <c r="C74" s="116" t="s">
        <v>32</v>
      </c>
      <c r="D74" s="24"/>
      <c r="E74" s="24">
        <v>0</v>
      </c>
      <c r="F74" s="25">
        <v>0</v>
      </c>
      <c r="G74" s="24">
        <f t="shared" si="17"/>
        <v>0</v>
      </c>
      <c r="H74" s="150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122">
        <v>0</v>
      </c>
      <c r="T74" s="112">
        <f t="shared" si="15"/>
        <v>0</v>
      </c>
      <c r="U74" s="84"/>
    </row>
    <row r="75" spans="2:34" x14ac:dyDescent="0.3">
      <c r="B75" s="121"/>
      <c r="C75" s="116" t="s">
        <v>32</v>
      </c>
      <c r="D75" s="24"/>
      <c r="E75" s="24">
        <v>0</v>
      </c>
      <c r="F75" s="25">
        <v>0</v>
      </c>
      <c r="G75" s="24">
        <f t="shared" si="17"/>
        <v>0</v>
      </c>
      <c r="H75" s="150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122">
        <v>0</v>
      </c>
      <c r="T75" s="112">
        <f t="shared" si="15"/>
        <v>0</v>
      </c>
      <c r="U75" s="84"/>
    </row>
    <row r="76" spans="2:34" x14ac:dyDescent="0.3">
      <c r="B76" s="121"/>
      <c r="C76" s="116" t="s">
        <v>32</v>
      </c>
      <c r="D76" s="24"/>
      <c r="E76" s="24">
        <v>0</v>
      </c>
      <c r="F76" s="25">
        <v>0</v>
      </c>
      <c r="G76" s="24">
        <f t="shared" si="17"/>
        <v>0</v>
      </c>
      <c r="H76" s="150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122">
        <v>0</v>
      </c>
      <c r="T76" s="112">
        <f t="shared" si="15"/>
        <v>0</v>
      </c>
      <c r="U76" s="84"/>
    </row>
    <row r="77" spans="2:34" x14ac:dyDescent="0.3">
      <c r="B77" s="121"/>
      <c r="C77" s="116" t="s">
        <v>32</v>
      </c>
      <c r="D77" s="24"/>
      <c r="E77" s="24">
        <v>0</v>
      </c>
      <c r="F77" s="25">
        <v>0</v>
      </c>
      <c r="G77" s="24">
        <f t="shared" si="17"/>
        <v>0</v>
      </c>
      <c r="H77" s="150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122">
        <v>0</v>
      </c>
      <c r="T77" s="112">
        <f t="shared" si="15"/>
        <v>0</v>
      </c>
      <c r="U77" s="84"/>
    </row>
    <row r="78" spans="2:34" x14ac:dyDescent="0.3">
      <c r="B78" s="121"/>
      <c r="C78" s="116" t="s">
        <v>32</v>
      </c>
      <c r="D78" s="24"/>
      <c r="E78" s="24">
        <v>0</v>
      </c>
      <c r="F78" s="25">
        <v>0</v>
      </c>
      <c r="G78" s="24">
        <f t="shared" si="17"/>
        <v>0</v>
      </c>
      <c r="H78" s="150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122">
        <v>0</v>
      </c>
      <c r="T78" s="112">
        <f t="shared" si="15"/>
        <v>0</v>
      </c>
      <c r="U78" s="84"/>
    </row>
    <row r="79" spans="2:34" x14ac:dyDescent="0.3">
      <c r="B79" s="121"/>
      <c r="C79" s="116" t="s">
        <v>32</v>
      </c>
      <c r="D79" s="24"/>
      <c r="E79" s="24">
        <v>0</v>
      </c>
      <c r="F79" s="25">
        <v>0</v>
      </c>
      <c r="G79" s="24">
        <f t="shared" si="17"/>
        <v>0</v>
      </c>
      <c r="H79" s="150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122">
        <v>0</v>
      </c>
      <c r="T79" s="112">
        <f t="shared" si="15"/>
        <v>0</v>
      </c>
      <c r="U79" s="84"/>
    </row>
    <row r="80" spans="2:34" x14ac:dyDescent="0.3">
      <c r="B80" s="121"/>
      <c r="C80" s="116" t="s">
        <v>32</v>
      </c>
      <c r="D80" s="24"/>
      <c r="E80" s="24">
        <v>0</v>
      </c>
      <c r="F80" s="25">
        <v>0</v>
      </c>
      <c r="G80" s="24">
        <f t="shared" si="17"/>
        <v>0</v>
      </c>
      <c r="H80" s="150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122">
        <v>0</v>
      </c>
      <c r="T80" s="112">
        <f t="shared" si="15"/>
        <v>0</v>
      </c>
      <c r="U80" s="84"/>
    </row>
    <row r="81" spans="2:34" x14ac:dyDescent="0.3">
      <c r="B81" s="121"/>
      <c r="C81" s="116" t="s">
        <v>32</v>
      </c>
      <c r="D81" s="24"/>
      <c r="E81" s="24">
        <v>0</v>
      </c>
      <c r="F81" s="25">
        <v>0</v>
      </c>
      <c r="G81" s="24">
        <f t="shared" si="17"/>
        <v>0</v>
      </c>
      <c r="H81" s="150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122">
        <v>0</v>
      </c>
      <c r="T81" s="112">
        <f t="shared" si="15"/>
        <v>0</v>
      </c>
      <c r="U81" s="84"/>
    </row>
    <row r="82" spans="2:34" x14ac:dyDescent="0.3">
      <c r="B82" s="121"/>
      <c r="C82" s="116" t="s">
        <v>32</v>
      </c>
      <c r="D82" s="24"/>
      <c r="E82" s="24">
        <v>0</v>
      </c>
      <c r="F82" s="25">
        <v>0</v>
      </c>
      <c r="G82" s="24">
        <f t="shared" si="17"/>
        <v>0</v>
      </c>
      <c r="H82" s="150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122">
        <v>0</v>
      </c>
      <c r="T82" s="112">
        <f t="shared" si="15"/>
        <v>0</v>
      </c>
      <c r="U82" s="84"/>
      <c r="AC82" s="62"/>
      <c r="AD82" s="62"/>
      <c r="AE82" s="62"/>
      <c r="AF82" s="62"/>
      <c r="AG82" s="62"/>
      <c r="AH82" s="62"/>
    </row>
    <row r="83" spans="2:34" x14ac:dyDescent="0.3">
      <c r="B83" s="121" t="s">
        <v>94</v>
      </c>
      <c r="C83" s="116" t="s">
        <v>32</v>
      </c>
      <c r="D83" s="24"/>
      <c r="E83" s="24">
        <v>0</v>
      </c>
      <c r="F83" s="25">
        <v>0</v>
      </c>
      <c r="G83" s="24">
        <f t="shared" si="17"/>
        <v>0</v>
      </c>
      <c r="H83" s="150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122">
        <v>0</v>
      </c>
      <c r="T83" s="112">
        <f t="shared" si="15"/>
        <v>0</v>
      </c>
      <c r="U83" s="84"/>
      <c r="AC83" s="62"/>
      <c r="AD83" s="62"/>
      <c r="AE83" s="62"/>
      <c r="AF83" s="62"/>
      <c r="AG83" s="62"/>
      <c r="AH83" s="62"/>
    </row>
    <row r="84" spans="2:34" ht="18.600000000000001" thickBot="1" x14ac:dyDescent="0.35">
      <c r="B84" s="130"/>
      <c r="C84" s="116" t="s">
        <v>32</v>
      </c>
      <c r="D84" s="24"/>
      <c r="E84" s="24">
        <v>0</v>
      </c>
      <c r="F84" s="25">
        <v>0</v>
      </c>
      <c r="G84" s="24">
        <f t="shared" si="17"/>
        <v>0</v>
      </c>
      <c r="H84" s="151">
        <v>0</v>
      </c>
      <c r="I84" s="152">
        <v>0</v>
      </c>
      <c r="J84" s="152">
        <v>0</v>
      </c>
      <c r="K84" s="152">
        <v>0</v>
      </c>
      <c r="L84" s="152">
        <v>0</v>
      </c>
      <c r="M84" s="152">
        <v>0</v>
      </c>
      <c r="N84" s="152">
        <v>0</v>
      </c>
      <c r="O84" s="152">
        <v>0</v>
      </c>
      <c r="P84" s="152">
        <v>0</v>
      </c>
      <c r="Q84" s="152">
        <v>0</v>
      </c>
      <c r="R84" s="152">
        <v>0</v>
      </c>
      <c r="S84" s="153">
        <v>0</v>
      </c>
      <c r="T84" s="112">
        <f t="shared" si="15"/>
        <v>0</v>
      </c>
      <c r="U84" s="84"/>
      <c r="AC84" s="62"/>
      <c r="AD84" s="62"/>
      <c r="AE84" s="62"/>
      <c r="AF84" s="62"/>
      <c r="AG84" s="62"/>
      <c r="AH84" s="62"/>
    </row>
    <row r="85" spans="2:34" s="1" customFormat="1" ht="24.9" customHeight="1" thickBot="1" x14ac:dyDescent="0.35">
      <c r="B85" s="131"/>
      <c r="C85" s="113"/>
      <c r="D85" s="8"/>
      <c r="E85" s="223" t="s">
        <v>27</v>
      </c>
      <c r="F85" s="224"/>
      <c r="G85" s="127">
        <f t="shared" ref="G85:S85" si="18">SUMIF($C$70:$C$84,"UDLA",G70:G84)</f>
        <v>0</v>
      </c>
      <c r="H85" s="145">
        <f t="shared" si="18"/>
        <v>0</v>
      </c>
      <c r="I85" s="145">
        <f t="shared" si="18"/>
        <v>0</v>
      </c>
      <c r="J85" s="145">
        <f t="shared" si="18"/>
        <v>0</v>
      </c>
      <c r="K85" s="145">
        <f t="shared" si="18"/>
        <v>0</v>
      </c>
      <c r="L85" s="145">
        <f t="shared" si="18"/>
        <v>0</v>
      </c>
      <c r="M85" s="145">
        <f t="shared" si="18"/>
        <v>0</v>
      </c>
      <c r="N85" s="145">
        <f t="shared" si="18"/>
        <v>0</v>
      </c>
      <c r="O85" s="145">
        <f t="shared" si="18"/>
        <v>0</v>
      </c>
      <c r="P85" s="145">
        <f t="shared" si="18"/>
        <v>0</v>
      </c>
      <c r="Q85" s="145">
        <f t="shared" si="18"/>
        <v>0</v>
      </c>
      <c r="R85" s="145">
        <f t="shared" si="18"/>
        <v>0</v>
      </c>
      <c r="S85" s="159">
        <f t="shared" si="18"/>
        <v>0</v>
      </c>
      <c r="AC85" s="11"/>
      <c r="AD85" s="11"/>
      <c r="AE85" s="11"/>
      <c r="AF85" s="11"/>
      <c r="AG85" s="11"/>
      <c r="AH85" s="11"/>
    </row>
    <row r="86" spans="2:34" s="1" customFormat="1" ht="24.9" customHeight="1" thickBot="1" x14ac:dyDescent="0.35">
      <c r="B86" s="132"/>
      <c r="C86" s="113"/>
      <c r="D86" s="8"/>
      <c r="E86" s="233" t="s">
        <v>33</v>
      </c>
      <c r="F86" s="234"/>
      <c r="G86" s="128">
        <f t="shared" ref="G86:S86" si="19">SUMIF($C$70:$C$84,"Externo",G70:G84)</f>
        <v>0</v>
      </c>
      <c r="H86" s="118">
        <f t="shared" si="19"/>
        <v>0</v>
      </c>
      <c r="I86" s="117">
        <f t="shared" si="19"/>
        <v>0</v>
      </c>
      <c r="J86" s="117">
        <f t="shared" si="19"/>
        <v>0</v>
      </c>
      <c r="K86" s="118">
        <f t="shared" si="19"/>
        <v>0</v>
      </c>
      <c r="L86" s="118">
        <f t="shared" si="19"/>
        <v>0</v>
      </c>
      <c r="M86" s="118">
        <f t="shared" si="19"/>
        <v>0</v>
      </c>
      <c r="N86" s="118">
        <f t="shared" si="19"/>
        <v>0</v>
      </c>
      <c r="O86" s="118">
        <f t="shared" si="19"/>
        <v>0</v>
      </c>
      <c r="P86" s="118">
        <f t="shared" si="19"/>
        <v>0</v>
      </c>
      <c r="Q86" s="118">
        <f t="shared" si="19"/>
        <v>0</v>
      </c>
      <c r="R86" s="118">
        <f t="shared" si="19"/>
        <v>0</v>
      </c>
      <c r="S86" s="119">
        <f t="shared" si="19"/>
        <v>0</v>
      </c>
      <c r="AC86" s="11"/>
      <c r="AD86" s="11"/>
      <c r="AE86" s="11"/>
      <c r="AF86" s="11"/>
      <c r="AG86" s="11"/>
      <c r="AH86" s="11"/>
    </row>
    <row r="87" spans="2:34" s="1" customFormat="1" ht="30" customHeight="1" thickBot="1" x14ac:dyDescent="0.35">
      <c r="B87" s="230" t="str">
        <f>CONCATENATE("Total ",B68)</f>
        <v>Total Servicios Profesionales</v>
      </c>
      <c r="C87" s="231"/>
      <c r="D87" s="231"/>
      <c r="E87" s="231"/>
      <c r="F87" s="232"/>
      <c r="G87" s="133">
        <f>G85+G86</f>
        <v>0</v>
      </c>
      <c r="H87" s="134">
        <f>H85+H86</f>
        <v>0</v>
      </c>
      <c r="I87" s="134">
        <f>I85+I86</f>
        <v>0</v>
      </c>
      <c r="J87" s="134">
        <f t="shared" ref="J87:N87" si="20">J85+J86</f>
        <v>0</v>
      </c>
      <c r="K87" s="134">
        <f t="shared" si="20"/>
        <v>0</v>
      </c>
      <c r="L87" s="134">
        <f t="shared" si="20"/>
        <v>0</v>
      </c>
      <c r="M87" s="134">
        <f t="shared" si="20"/>
        <v>0</v>
      </c>
      <c r="N87" s="134">
        <f t="shared" si="20"/>
        <v>0</v>
      </c>
      <c r="O87" s="134">
        <f t="shared" ref="O87:S87" si="21">O85+O86</f>
        <v>0</v>
      </c>
      <c r="P87" s="134">
        <f t="shared" si="21"/>
        <v>0</v>
      </c>
      <c r="Q87" s="134">
        <f t="shared" si="21"/>
        <v>0</v>
      </c>
      <c r="R87" s="134">
        <f t="shared" si="21"/>
        <v>0</v>
      </c>
      <c r="S87" s="135">
        <f t="shared" si="21"/>
        <v>0</v>
      </c>
    </row>
    <row r="88" spans="2:34" s="1" customFormat="1" ht="14.25" customHeight="1" thickBot="1" x14ac:dyDescent="0.35">
      <c r="B88" s="108"/>
      <c r="C88" s="106"/>
      <c r="D88" s="106"/>
      <c r="E88" s="106"/>
      <c r="F88" s="106"/>
      <c r="G88" s="67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34" s="1" customFormat="1" ht="30" customHeight="1" thickBot="1" x14ac:dyDescent="0.35">
      <c r="B89" s="227" t="s">
        <v>158</v>
      </c>
      <c r="C89" s="228"/>
      <c r="D89" s="228"/>
      <c r="E89" s="228"/>
      <c r="F89" s="228"/>
      <c r="G89" s="229"/>
      <c r="H89" s="220" t="s">
        <v>96</v>
      </c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2"/>
      <c r="T89" s="9"/>
    </row>
    <row r="90" spans="2:34" s="1" customFormat="1" ht="30" customHeight="1" x14ac:dyDescent="0.3">
      <c r="B90" s="120" t="s">
        <v>53</v>
      </c>
      <c r="C90" s="28" t="s">
        <v>40</v>
      </c>
      <c r="D90" s="28" t="s">
        <v>165</v>
      </c>
      <c r="E90" s="28" t="s">
        <v>38</v>
      </c>
      <c r="F90" s="28" t="s">
        <v>39</v>
      </c>
      <c r="G90" s="28" t="s">
        <v>97</v>
      </c>
      <c r="H90" s="156">
        <v>1</v>
      </c>
      <c r="I90" s="157">
        <v>2</v>
      </c>
      <c r="J90" s="157">
        <v>3</v>
      </c>
      <c r="K90" s="157">
        <v>4</v>
      </c>
      <c r="L90" s="157">
        <v>5</v>
      </c>
      <c r="M90" s="157">
        <v>6</v>
      </c>
      <c r="N90" s="157">
        <v>7</v>
      </c>
      <c r="O90" s="157">
        <v>8</v>
      </c>
      <c r="P90" s="157">
        <v>9</v>
      </c>
      <c r="Q90" s="157">
        <v>10</v>
      </c>
      <c r="R90" s="157">
        <v>11</v>
      </c>
      <c r="S90" s="158">
        <v>12</v>
      </c>
      <c r="T90" s="27" t="s">
        <v>5</v>
      </c>
    </row>
    <row r="91" spans="2:34" s="1" customFormat="1" ht="30" customHeight="1" x14ac:dyDescent="0.3">
      <c r="B91" s="121"/>
      <c r="C91" s="116" t="s">
        <v>32</v>
      </c>
      <c r="D91" s="24"/>
      <c r="E91" s="24">
        <v>0</v>
      </c>
      <c r="F91" s="25">
        <v>0</v>
      </c>
      <c r="G91" s="24">
        <f>+E91*F91</f>
        <v>0</v>
      </c>
      <c r="H91" s="150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122">
        <v>0</v>
      </c>
      <c r="T91" s="112">
        <f t="shared" ref="T91:T105" si="22">SUM(H91:S91)-G91</f>
        <v>0</v>
      </c>
    </row>
    <row r="92" spans="2:34" s="1" customFormat="1" ht="30" customHeight="1" x14ac:dyDescent="0.3">
      <c r="B92" s="121"/>
      <c r="C92" s="116" t="s">
        <v>32</v>
      </c>
      <c r="D92" s="24"/>
      <c r="E92" s="24">
        <v>0</v>
      </c>
      <c r="F92" s="25">
        <v>0</v>
      </c>
      <c r="G92" s="24">
        <f t="shared" ref="G92" si="23">+E92*F92</f>
        <v>0</v>
      </c>
      <c r="H92" s="150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122">
        <v>0</v>
      </c>
      <c r="T92" s="112">
        <f t="shared" si="22"/>
        <v>0</v>
      </c>
    </row>
    <row r="93" spans="2:34" s="1" customFormat="1" ht="30" customHeight="1" x14ac:dyDescent="0.3">
      <c r="B93" s="121"/>
      <c r="C93" s="116" t="s">
        <v>32</v>
      </c>
      <c r="D93" s="24"/>
      <c r="E93" s="24">
        <v>0</v>
      </c>
      <c r="F93" s="25">
        <v>0</v>
      </c>
      <c r="G93" s="24">
        <f t="shared" ref="G93:G105" si="24">+E93*F93</f>
        <v>0</v>
      </c>
      <c r="H93" s="150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122">
        <v>0</v>
      </c>
      <c r="T93" s="112">
        <f t="shared" si="22"/>
        <v>0</v>
      </c>
    </row>
    <row r="94" spans="2:34" s="1" customFormat="1" ht="30" customHeight="1" x14ac:dyDescent="0.3">
      <c r="B94" s="121"/>
      <c r="C94" s="116" t="s">
        <v>32</v>
      </c>
      <c r="D94" s="24"/>
      <c r="E94" s="24">
        <v>0</v>
      </c>
      <c r="F94" s="25">
        <v>0</v>
      </c>
      <c r="G94" s="24">
        <f t="shared" si="24"/>
        <v>0</v>
      </c>
      <c r="H94" s="150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122">
        <v>0</v>
      </c>
      <c r="T94" s="112">
        <f t="shared" si="22"/>
        <v>0</v>
      </c>
    </row>
    <row r="95" spans="2:34" s="1" customFormat="1" ht="30" customHeight="1" x14ac:dyDescent="0.3">
      <c r="B95" s="121"/>
      <c r="C95" s="116" t="s">
        <v>32</v>
      </c>
      <c r="D95" s="24"/>
      <c r="E95" s="24">
        <v>0</v>
      </c>
      <c r="F95" s="25">
        <v>0</v>
      </c>
      <c r="G95" s="24">
        <f t="shared" si="24"/>
        <v>0</v>
      </c>
      <c r="H95" s="150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122">
        <v>0</v>
      </c>
      <c r="T95" s="112">
        <f t="shared" si="22"/>
        <v>0</v>
      </c>
    </row>
    <row r="96" spans="2:34" s="1" customFormat="1" ht="30" customHeight="1" x14ac:dyDescent="0.3">
      <c r="B96" s="121"/>
      <c r="C96" s="116" t="s">
        <v>32</v>
      </c>
      <c r="D96" s="24"/>
      <c r="E96" s="24">
        <v>0</v>
      </c>
      <c r="F96" s="25">
        <v>0</v>
      </c>
      <c r="G96" s="24">
        <f t="shared" si="24"/>
        <v>0</v>
      </c>
      <c r="H96" s="150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122">
        <v>0</v>
      </c>
      <c r="T96" s="112">
        <f t="shared" si="22"/>
        <v>0</v>
      </c>
    </row>
    <row r="97" spans="2:21" s="1" customFormat="1" ht="30" customHeight="1" x14ac:dyDescent="0.3">
      <c r="B97" s="121"/>
      <c r="C97" s="116" t="s">
        <v>32</v>
      </c>
      <c r="D97" s="24"/>
      <c r="E97" s="24">
        <v>0</v>
      </c>
      <c r="F97" s="25">
        <v>0</v>
      </c>
      <c r="G97" s="24">
        <f t="shared" si="24"/>
        <v>0</v>
      </c>
      <c r="H97" s="150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122">
        <v>0</v>
      </c>
      <c r="T97" s="112">
        <f t="shared" si="22"/>
        <v>0</v>
      </c>
    </row>
    <row r="98" spans="2:21" s="1" customFormat="1" ht="30" customHeight="1" x14ac:dyDescent="0.3">
      <c r="B98" s="121"/>
      <c r="C98" s="116" t="s">
        <v>32</v>
      </c>
      <c r="D98" s="24"/>
      <c r="E98" s="24">
        <v>0</v>
      </c>
      <c r="F98" s="25">
        <v>0</v>
      </c>
      <c r="G98" s="24">
        <f t="shared" si="24"/>
        <v>0</v>
      </c>
      <c r="H98" s="150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122">
        <v>0</v>
      </c>
      <c r="T98" s="112">
        <f t="shared" si="22"/>
        <v>0</v>
      </c>
    </row>
    <row r="99" spans="2:21" s="1" customFormat="1" ht="30" customHeight="1" x14ac:dyDescent="0.3">
      <c r="B99" s="121"/>
      <c r="C99" s="116" t="s">
        <v>32</v>
      </c>
      <c r="D99" s="24"/>
      <c r="E99" s="24">
        <v>0</v>
      </c>
      <c r="F99" s="25">
        <v>0</v>
      </c>
      <c r="G99" s="24">
        <f t="shared" si="24"/>
        <v>0</v>
      </c>
      <c r="H99" s="150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122">
        <v>0</v>
      </c>
      <c r="T99" s="112">
        <f t="shared" si="22"/>
        <v>0</v>
      </c>
    </row>
    <row r="100" spans="2:21" s="1" customFormat="1" ht="30" customHeight="1" x14ac:dyDescent="0.3">
      <c r="B100" s="121"/>
      <c r="C100" s="116" t="s">
        <v>32</v>
      </c>
      <c r="D100" s="24"/>
      <c r="E100" s="24">
        <v>0</v>
      </c>
      <c r="F100" s="25">
        <v>0</v>
      </c>
      <c r="G100" s="24">
        <f t="shared" si="24"/>
        <v>0</v>
      </c>
      <c r="H100" s="150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122">
        <v>0</v>
      </c>
      <c r="T100" s="112">
        <f t="shared" si="22"/>
        <v>0</v>
      </c>
    </row>
    <row r="101" spans="2:21" s="1" customFormat="1" ht="30" customHeight="1" x14ac:dyDescent="0.3">
      <c r="B101" s="121"/>
      <c r="C101" s="116" t="s">
        <v>32</v>
      </c>
      <c r="D101" s="24"/>
      <c r="E101" s="24">
        <v>0</v>
      </c>
      <c r="F101" s="25">
        <v>0</v>
      </c>
      <c r="G101" s="24">
        <f t="shared" si="24"/>
        <v>0</v>
      </c>
      <c r="H101" s="150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122">
        <v>0</v>
      </c>
      <c r="T101" s="112">
        <f t="shared" si="22"/>
        <v>0</v>
      </c>
    </row>
    <row r="102" spans="2:21" s="1" customFormat="1" ht="30" customHeight="1" x14ac:dyDescent="0.3">
      <c r="B102" s="121"/>
      <c r="C102" s="116" t="s">
        <v>32</v>
      </c>
      <c r="D102" s="24"/>
      <c r="E102" s="24">
        <v>0</v>
      </c>
      <c r="F102" s="25">
        <v>0</v>
      </c>
      <c r="G102" s="24">
        <f t="shared" si="24"/>
        <v>0</v>
      </c>
      <c r="H102" s="150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122">
        <v>0</v>
      </c>
      <c r="T102" s="112">
        <f t="shared" si="22"/>
        <v>0</v>
      </c>
    </row>
    <row r="103" spans="2:21" s="1" customFormat="1" ht="30" customHeight="1" x14ac:dyDescent="0.3">
      <c r="B103" s="121"/>
      <c r="C103" s="116" t="s">
        <v>32</v>
      </c>
      <c r="D103" s="24"/>
      <c r="E103" s="24">
        <v>0</v>
      </c>
      <c r="F103" s="25">
        <v>0</v>
      </c>
      <c r="G103" s="24">
        <f>+E103*F103</f>
        <v>0</v>
      </c>
      <c r="H103" s="150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122">
        <v>0</v>
      </c>
      <c r="T103" s="112">
        <f t="shared" si="22"/>
        <v>0</v>
      </c>
    </row>
    <row r="104" spans="2:21" s="1" customFormat="1" ht="30" customHeight="1" x14ac:dyDescent="0.3">
      <c r="B104" s="121" t="s">
        <v>94</v>
      </c>
      <c r="C104" s="116" t="s">
        <v>32</v>
      </c>
      <c r="D104" s="24"/>
      <c r="E104" s="24">
        <v>0</v>
      </c>
      <c r="F104" s="25">
        <v>0</v>
      </c>
      <c r="G104" s="24">
        <f t="shared" si="24"/>
        <v>0</v>
      </c>
      <c r="H104" s="150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122">
        <v>0</v>
      </c>
      <c r="T104" s="112">
        <f t="shared" si="22"/>
        <v>0</v>
      </c>
    </row>
    <row r="105" spans="2:21" s="1" customFormat="1" ht="30" customHeight="1" thickBot="1" x14ac:dyDescent="0.35">
      <c r="B105" s="121"/>
      <c r="C105" s="116" t="s">
        <v>32</v>
      </c>
      <c r="D105" s="24"/>
      <c r="E105" s="24">
        <v>0</v>
      </c>
      <c r="F105" s="25">
        <v>0</v>
      </c>
      <c r="G105" s="24">
        <f t="shared" si="24"/>
        <v>0</v>
      </c>
      <c r="H105" s="151">
        <v>0</v>
      </c>
      <c r="I105" s="152">
        <v>0</v>
      </c>
      <c r="J105" s="152">
        <v>0</v>
      </c>
      <c r="K105" s="152">
        <v>0</v>
      </c>
      <c r="L105" s="152">
        <v>0</v>
      </c>
      <c r="M105" s="152">
        <v>0</v>
      </c>
      <c r="N105" s="152">
        <v>0</v>
      </c>
      <c r="O105" s="152">
        <v>0</v>
      </c>
      <c r="P105" s="152">
        <v>0</v>
      </c>
      <c r="Q105" s="152">
        <v>0</v>
      </c>
      <c r="R105" s="152">
        <v>0</v>
      </c>
      <c r="S105" s="153">
        <v>0</v>
      </c>
      <c r="T105" s="112">
        <f t="shared" si="22"/>
        <v>0</v>
      </c>
    </row>
    <row r="106" spans="2:21" s="1" customFormat="1" ht="30" customHeight="1" thickBot="1" x14ac:dyDescent="0.35">
      <c r="B106" s="132"/>
      <c r="C106" s="113"/>
      <c r="D106" s="8"/>
      <c r="E106" s="223" t="s">
        <v>27</v>
      </c>
      <c r="F106" s="224"/>
      <c r="G106" s="127">
        <f>SUMIF($C$91:$C$105,"UDLA",G91:G105)</f>
        <v>0</v>
      </c>
      <c r="H106" s="154">
        <f t="shared" ref="H106:S106" si="25">SUMIF($C$91:$C$105,"UDLA",H91:H105)</f>
        <v>0</v>
      </c>
      <c r="I106" s="154">
        <f t="shared" si="25"/>
        <v>0</v>
      </c>
      <c r="J106" s="154">
        <f t="shared" si="25"/>
        <v>0</v>
      </c>
      <c r="K106" s="154">
        <f t="shared" si="25"/>
        <v>0</v>
      </c>
      <c r="L106" s="154">
        <f t="shared" si="25"/>
        <v>0</v>
      </c>
      <c r="M106" s="154">
        <f t="shared" si="25"/>
        <v>0</v>
      </c>
      <c r="N106" s="154">
        <f t="shared" si="25"/>
        <v>0</v>
      </c>
      <c r="O106" s="154">
        <f t="shared" si="25"/>
        <v>0</v>
      </c>
      <c r="P106" s="154">
        <f t="shared" si="25"/>
        <v>0</v>
      </c>
      <c r="Q106" s="154">
        <f t="shared" si="25"/>
        <v>0</v>
      </c>
      <c r="R106" s="154">
        <f t="shared" si="25"/>
        <v>0</v>
      </c>
      <c r="S106" s="155">
        <f t="shared" si="25"/>
        <v>0</v>
      </c>
    </row>
    <row r="107" spans="2:21" s="1" customFormat="1" ht="30" customHeight="1" thickBot="1" x14ac:dyDescent="0.35">
      <c r="B107" s="132"/>
      <c r="C107" s="113"/>
      <c r="D107" s="8"/>
      <c r="E107" s="233" t="s">
        <v>33</v>
      </c>
      <c r="F107" s="235"/>
      <c r="G107" s="128">
        <f>SUMIF($C$91:$C$105,"Externo",G91:G105)</f>
        <v>0</v>
      </c>
      <c r="H107" s="128">
        <f t="shared" ref="H107:S107" si="26">SUMIF($C$91:$C$105,"Externo",H91:H105)</f>
        <v>0</v>
      </c>
      <c r="I107" s="128">
        <f t="shared" si="26"/>
        <v>0</v>
      </c>
      <c r="J107" s="128">
        <f t="shared" si="26"/>
        <v>0</v>
      </c>
      <c r="K107" s="128">
        <f t="shared" si="26"/>
        <v>0</v>
      </c>
      <c r="L107" s="128">
        <f t="shared" si="26"/>
        <v>0</v>
      </c>
      <c r="M107" s="128">
        <f t="shared" si="26"/>
        <v>0</v>
      </c>
      <c r="N107" s="128">
        <f t="shared" si="26"/>
        <v>0</v>
      </c>
      <c r="O107" s="128">
        <f t="shared" si="26"/>
        <v>0</v>
      </c>
      <c r="P107" s="128">
        <f t="shared" si="26"/>
        <v>0</v>
      </c>
      <c r="Q107" s="128">
        <f t="shared" si="26"/>
        <v>0</v>
      </c>
      <c r="R107" s="128">
        <f t="shared" si="26"/>
        <v>0</v>
      </c>
      <c r="S107" s="139">
        <f t="shared" si="26"/>
        <v>0</v>
      </c>
    </row>
    <row r="108" spans="2:21" s="1" customFormat="1" ht="30" customHeight="1" thickBot="1" x14ac:dyDescent="0.35">
      <c r="B108" s="230" t="str">
        <f>CONCATENATE("Total ",B89)</f>
        <v>Total Servicios de Laboratorio</v>
      </c>
      <c r="C108" s="231"/>
      <c r="D108" s="231"/>
      <c r="E108" s="231"/>
      <c r="F108" s="232"/>
      <c r="G108" s="133">
        <f>G106+G107</f>
        <v>0</v>
      </c>
      <c r="H108" s="133">
        <f t="shared" ref="H108:S108" si="27">H106+H107</f>
        <v>0</v>
      </c>
      <c r="I108" s="133">
        <f t="shared" si="27"/>
        <v>0</v>
      </c>
      <c r="J108" s="133">
        <f t="shared" si="27"/>
        <v>0</v>
      </c>
      <c r="K108" s="133">
        <f t="shared" si="27"/>
        <v>0</v>
      </c>
      <c r="L108" s="133">
        <f t="shared" si="27"/>
        <v>0</v>
      </c>
      <c r="M108" s="133">
        <f t="shared" si="27"/>
        <v>0</v>
      </c>
      <c r="N108" s="133">
        <f t="shared" si="27"/>
        <v>0</v>
      </c>
      <c r="O108" s="133">
        <f t="shared" si="27"/>
        <v>0</v>
      </c>
      <c r="P108" s="133">
        <f t="shared" si="27"/>
        <v>0</v>
      </c>
      <c r="Q108" s="133">
        <f t="shared" si="27"/>
        <v>0</v>
      </c>
      <c r="R108" s="133">
        <f t="shared" si="27"/>
        <v>0</v>
      </c>
      <c r="S108" s="136">
        <f t="shared" si="27"/>
        <v>0</v>
      </c>
    </row>
    <row r="109" spans="2:21" s="1" customFormat="1" ht="15" customHeight="1" thickBot="1" x14ac:dyDescent="0.35">
      <c r="B109" s="108"/>
      <c r="C109" s="63"/>
      <c r="F109" s="9"/>
      <c r="P109" s="26"/>
    </row>
    <row r="110" spans="2:21" s="9" customFormat="1" ht="30" customHeight="1" thickBot="1" x14ac:dyDescent="0.35">
      <c r="B110" s="227" t="s">
        <v>37</v>
      </c>
      <c r="C110" s="228"/>
      <c r="D110" s="228"/>
      <c r="E110" s="228"/>
      <c r="F110" s="228"/>
      <c r="G110" s="229"/>
      <c r="H110" s="220" t="s">
        <v>96</v>
      </c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2"/>
    </row>
    <row r="111" spans="2:21" ht="28.8" x14ac:dyDescent="0.3">
      <c r="B111" s="137" t="s">
        <v>53</v>
      </c>
      <c r="C111" s="60" t="s">
        <v>40</v>
      </c>
      <c r="D111" s="28" t="s">
        <v>165</v>
      </c>
      <c r="E111" s="60" t="s">
        <v>38</v>
      </c>
      <c r="F111" s="60" t="s">
        <v>39</v>
      </c>
      <c r="G111" s="28" t="s">
        <v>97</v>
      </c>
      <c r="H111" s="147">
        <v>1</v>
      </c>
      <c r="I111" s="148">
        <v>2</v>
      </c>
      <c r="J111" s="148">
        <v>3</v>
      </c>
      <c r="K111" s="148">
        <v>4</v>
      </c>
      <c r="L111" s="148">
        <v>5</v>
      </c>
      <c r="M111" s="148">
        <v>6</v>
      </c>
      <c r="N111" s="148">
        <v>7</v>
      </c>
      <c r="O111" s="148">
        <v>8</v>
      </c>
      <c r="P111" s="148">
        <v>9</v>
      </c>
      <c r="Q111" s="148">
        <v>10</v>
      </c>
      <c r="R111" s="148">
        <v>11</v>
      </c>
      <c r="S111" s="149">
        <v>12</v>
      </c>
      <c r="T111" s="61" t="s">
        <v>5</v>
      </c>
    </row>
    <row r="112" spans="2:21" x14ac:dyDescent="0.3">
      <c r="B112" s="121"/>
      <c r="C112" s="116" t="s">
        <v>32</v>
      </c>
      <c r="D112" s="24"/>
      <c r="E112" s="24">
        <v>0</v>
      </c>
      <c r="F112" s="25">
        <v>0</v>
      </c>
      <c r="G112" s="24">
        <f>+E112*F112</f>
        <v>0</v>
      </c>
      <c r="H112" s="150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122">
        <v>0</v>
      </c>
      <c r="T112" s="112">
        <f t="shared" ref="T112:T126" si="28">SUM(H112:S112)-G112</f>
        <v>0</v>
      </c>
      <c r="U112" s="84"/>
    </row>
    <row r="113" spans="2:34" x14ac:dyDescent="0.3">
      <c r="B113" s="121"/>
      <c r="C113" s="116" t="s">
        <v>32</v>
      </c>
      <c r="D113" s="24"/>
      <c r="E113" s="24">
        <v>0</v>
      </c>
      <c r="F113" s="25">
        <v>0</v>
      </c>
      <c r="G113" s="24">
        <f t="shared" ref="G113" si="29">+E113*F113</f>
        <v>0</v>
      </c>
      <c r="H113" s="150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122">
        <v>0</v>
      </c>
      <c r="T113" s="112">
        <f t="shared" si="28"/>
        <v>0</v>
      </c>
      <c r="U113" s="84"/>
    </row>
    <row r="114" spans="2:34" x14ac:dyDescent="0.3">
      <c r="B114" s="121"/>
      <c r="C114" s="116" t="s">
        <v>32</v>
      </c>
      <c r="D114" s="24"/>
      <c r="E114" s="24">
        <v>0</v>
      </c>
      <c r="F114" s="25">
        <v>0</v>
      </c>
      <c r="G114" s="24">
        <f t="shared" ref="G114:G126" si="30">+E114*F114</f>
        <v>0</v>
      </c>
      <c r="H114" s="150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122">
        <v>0</v>
      </c>
      <c r="T114" s="112">
        <f t="shared" si="28"/>
        <v>0</v>
      </c>
      <c r="U114" s="84"/>
    </row>
    <row r="115" spans="2:34" x14ac:dyDescent="0.3">
      <c r="B115" s="121"/>
      <c r="C115" s="116" t="s">
        <v>32</v>
      </c>
      <c r="D115" s="24"/>
      <c r="E115" s="24">
        <v>0</v>
      </c>
      <c r="F115" s="25">
        <v>0</v>
      </c>
      <c r="G115" s="24">
        <f t="shared" si="30"/>
        <v>0</v>
      </c>
      <c r="H115" s="150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122">
        <v>0</v>
      </c>
      <c r="T115" s="112">
        <f t="shared" si="28"/>
        <v>0</v>
      </c>
      <c r="U115" s="84"/>
    </row>
    <row r="116" spans="2:34" x14ac:dyDescent="0.3">
      <c r="B116" s="121"/>
      <c r="C116" s="116" t="s">
        <v>32</v>
      </c>
      <c r="D116" s="24"/>
      <c r="E116" s="24">
        <v>0</v>
      </c>
      <c r="F116" s="25">
        <v>0</v>
      </c>
      <c r="G116" s="24">
        <f t="shared" si="30"/>
        <v>0</v>
      </c>
      <c r="H116" s="150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122">
        <v>0</v>
      </c>
      <c r="T116" s="112">
        <f t="shared" si="28"/>
        <v>0</v>
      </c>
      <c r="U116" s="84"/>
    </row>
    <row r="117" spans="2:34" x14ac:dyDescent="0.3">
      <c r="B117" s="121"/>
      <c r="C117" s="116" t="s">
        <v>32</v>
      </c>
      <c r="D117" s="24"/>
      <c r="E117" s="24">
        <v>0</v>
      </c>
      <c r="F117" s="25">
        <v>0</v>
      </c>
      <c r="G117" s="24">
        <f t="shared" si="30"/>
        <v>0</v>
      </c>
      <c r="H117" s="150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122">
        <v>0</v>
      </c>
      <c r="T117" s="112">
        <f t="shared" si="28"/>
        <v>0</v>
      </c>
      <c r="U117" s="84"/>
    </row>
    <row r="118" spans="2:34" x14ac:dyDescent="0.3">
      <c r="B118" s="121"/>
      <c r="C118" s="116" t="s">
        <v>32</v>
      </c>
      <c r="D118" s="24"/>
      <c r="E118" s="24">
        <v>0</v>
      </c>
      <c r="F118" s="25">
        <v>0</v>
      </c>
      <c r="G118" s="24">
        <f t="shared" si="30"/>
        <v>0</v>
      </c>
      <c r="H118" s="150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122">
        <v>0</v>
      </c>
      <c r="T118" s="112">
        <f t="shared" si="28"/>
        <v>0</v>
      </c>
      <c r="U118" s="84"/>
    </row>
    <row r="119" spans="2:34" x14ac:dyDescent="0.3">
      <c r="B119" s="121"/>
      <c r="C119" s="116" t="s">
        <v>32</v>
      </c>
      <c r="D119" s="24"/>
      <c r="E119" s="24">
        <v>0</v>
      </c>
      <c r="F119" s="25">
        <v>0</v>
      </c>
      <c r="G119" s="24">
        <f t="shared" si="30"/>
        <v>0</v>
      </c>
      <c r="H119" s="150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122">
        <v>0</v>
      </c>
      <c r="T119" s="112">
        <f t="shared" si="28"/>
        <v>0</v>
      </c>
      <c r="U119" s="84"/>
    </row>
    <row r="120" spans="2:34" x14ac:dyDescent="0.3">
      <c r="B120" s="121"/>
      <c r="C120" s="116" t="s">
        <v>32</v>
      </c>
      <c r="D120" s="24"/>
      <c r="E120" s="24">
        <v>0</v>
      </c>
      <c r="F120" s="25">
        <v>0</v>
      </c>
      <c r="G120" s="24">
        <f t="shared" si="30"/>
        <v>0</v>
      </c>
      <c r="H120" s="150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122">
        <v>0</v>
      </c>
      <c r="T120" s="112">
        <f t="shared" si="28"/>
        <v>0</v>
      </c>
      <c r="U120" s="84"/>
    </row>
    <row r="121" spans="2:34" x14ac:dyDescent="0.3">
      <c r="B121" s="121"/>
      <c r="C121" s="116" t="s">
        <v>32</v>
      </c>
      <c r="D121" s="24"/>
      <c r="E121" s="24">
        <v>0</v>
      </c>
      <c r="F121" s="25">
        <v>0</v>
      </c>
      <c r="G121" s="24">
        <f t="shared" si="30"/>
        <v>0</v>
      </c>
      <c r="H121" s="150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122">
        <v>0</v>
      </c>
      <c r="T121" s="112">
        <f t="shared" si="28"/>
        <v>0</v>
      </c>
      <c r="U121" s="84"/>
    </row>
    <row r="122" spans="2:34" x14ac:dyDescent="0.3">
      <c r="B122" s="121"/>
      <c r="C122" s="116" t="s">
        <v>32</v>
      </c>
      <c r="D122" s="24"/>
      <c r="E122" s="24">
        <v>0</v>
      </c>
      <c r="F122" s="25">
        <v>0</v>
      </c>
      <c r="G122" s="24">
        <f t="shared" si="30"/>
        <v>0</v>
      </c>
      <c r="H122" s="150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122">
        <v>0</v>
      </c>
      <c r="T122" s="112">
        <f t="shared" si="28"/>
        <v>0</v>
      </c>
      <c r="U122" s="84"/>
    </row>
    <row r="123" spans="2:34" x14ac:dyDescent="0.3">
      <c r="B123" s="121"/>
      <c r="C123" s="116" t="s">
        <v>32</v>
      </c>
      <c r="D123" s="24"/>
      <c r="E123" s="24">
        <v>0</v>
      </c>
      <c r="F123" s="25">
        <v>0</v>
      </c>
      <c r="G123" s="24">
        <f t="shared" si="30"/>
        <v>0</v>
      </c>
      <c r="H123" s="150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122">
        <v>0</v>
      </c>
      <c r="T123" s="112">
        <f t="shared" si="28"/>
        <v>0</v>
      </c>
      <c r="U123" s="84"/>
    </row>
    <row r="124" spans="2:34" x14ac:dyDescent="0.3">
      <c r="B124" s="121"/>
      <c r="C124" s="116" t="s">
        <v>32</v>
      </c>
      <c r="D124" s="24"/>
      <c r="E124" s="24">
        <v>0</v>
      </c>
      <c r="F124" s="25">
        <v>0</v>
      </c>
      <c r="G124" s="24">
        <f t="shared" si="30"/>
        <v>0</v>
      </c>
      <c r="H124" s="150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122">
        <v>0</v>
      </c>
      <c r="T124" s="112">
        <f t="shared" si="28"/>
        <v>0</v>
      </c>
      <c r="U124" s="84"/>
      <c r="AC124" s="62"/>
      <c r="AD124" s="62"/>
      <c r="AE124" s="62"/>
      <c r="AF124" s="62"/>
      <c r="AG124" s="62"/>
      <c r="AH124" s="62"/>
    </row>
    <row r="125" spans="2:34" x14ac:dyDescent="0.3">
      <c r="B125" s="121" t="s">
        <v>94</v>
      </c>
      <c r="C125" s="116" t="s">
        <v>32</v>
      </c>
      <c r="D125" s="24"/>
      <c r="E125" s="24">
        <v>0</v>
      </c>
      <c r="F125" s="25">
        <v>0</v>
      </c>
      <c r="G125" s="24">
        <f t="shared" si="30"/>
        <v>0</v>
      </c>
      <c r="H125" s="150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122">
        <v>0</v>
      </c>
      <c r="T125" s="112">
        <f t="shared" si="28"/>
        <v>0</v>
      </c>
      <c r="U125" s="84"/>
      <c r="AC125" s="62"/>
      <c r="AD125" s="62"/>
      <c r="AE125" s="62"/>
      <c r="AF125" s="62"/>
      <c r="AG125" s="62"/>
      <c r="AH125" s="62"/>
    </row>
    <row r="126" spans="2:34" ht="18.600000000000001" thickBot="1" x14ac:dyDescent="0.35">
      <c r="B126" s="121"/>
      <c r="C126" s="116" t="s">
        <v>32</v>
      </c>
      <c r="D126" s="24"/>
      <c r="E126" s="24">
        <v>0</v>
      </c>
      <c r="F126" s="25">
        <v>0</v>
      </c>
      <c r="G126" s="24">
        <f t="shared" si="30"/>
        <v>0</v>
      </c>
      <c r="H126" s="151">
        <v>0</v>
      </c>
      <c r="I126" s="152">
        <v>0</v>
      </c>
      <c r="J126" s="152">
        <v>0</v>
      </c>
      <c r="K126" s="152">
        <v>0</v>
      </c>
      <c r="L126" s="152">
        <v>0</v>
      </c>
      <c r="M126" s="152">
        <v>0</v>
      </c>
      <c r="N126" s="152">
        <v>0</v>
      </c>
      <c r="O126" s="152">
        <v>0</v>
      </c>
      <c r="P126" s="152">
        <v>0</v>
      </c>
      <c r="Q126" s="152">
        <v>0</v>
      </c>
      <c r="R126" s="152">
        <v>0</v>
      </c>
      <c r="S126" s="153">
        <v>0</v>
      </c>
      <c r="T126" s="112">
        <f t="shared" si="28"/>
        <v>0</v>
      </c>
      <c r="U126" s="84"/>
      <c r="AC126" s="62"/>
      <c r="AD126" s="62"/>
      <c r="AE126" s="62"/>
      <c r="AF126" s="62"/>
      <c r="AG126" s="62"/>
      <c r="AH126" s="62"/>
    </row>
    <row r="127" spans="2:34" s="1" customFormat="1" ht="24.9" customHeight="1" thickBot="1" x14ac:dyDescent="0.35">
      <c r="B127" s="132"/>
      <c r="C127" s="113"/>
      <c r="D127" s="8"/>
      <c r="E127" s="223" t="s">
        <v>27</v>
      </c>
      <c r="F127" s="224"/>
      <c r="G127" s="127">
        <f t="shared" ref="G127:S127" si="31">SUMIF($C$112:$C$126,"UDLA",G112:G126)</f>
        <v>0</v>
      </c>
      <c r="H127" s="145">
        <f t="shared" si="31"/>
        <v>0</v>
      </c>
      <c r="I127" s="145">
        <f t="shared" si="31"/>
        <v>0</v>
      </c>
      <c r="J127" s="145">
        <f t="shared" si="31"/>
        <v>0</v>
      </c>
      <c r="K127" s="145">
        <f t="shared" si="31"/>
        <v>0</v>
      </c>
      <c r="L127" s="145">
        <f t="shared" si="31"/>
        <v>0</v>
      </c>
      <c r="M127" s="145">
        <f t="shared" si="31"/>
        <v>0</v>
      </c>
      <c r="N127" s="145">
        <f t="shared" si="31"/>
        <v>0</v>
      </c>
      <c r="O127" s="145">
        <f t="shared" si="31"/>
        <v>0</v>
      </c>
      <c r="P127" s="145">
        <f t="shared" si="31"/>
        <v>0</v>
      </c>
      <c r="Q127" s="145">
        <f t="shared" si="31"/>
        <v>0</v>
      </c>
      <c r="R127" s="145">
        <f t="shared" si="31"/>
        <v>0</v>
      </c>
      <c r="S127" s="146">
        <f t="shared" si="31"/>
        <v>0</v>
      </c>
      <c r="AC127" s="11"/>
      <c r="AD127" s="11"/>
      <c r="AE127" s="11"/>
      <c r="AF127" s="11"/>
      <c r="AG127" s="11"/>
      <c r="AH127" s="11"/>
    </row>
    <row r="128" spans="2:34" s="1" customFormat="1" ht="24.9" customHeight="1" thickBot="1" x14ac:dyDescent="0.35">
      <c r="B128" s="132"/>
      <c r="C128" s="113"/>
      <c r="D128" s="8"/>
      <c r="E128" s="225" t="s">
        <v>33</v>
      </c>
      <c r="F128" s="226"/>
      <c r="G128" s="128">
        <f t="shared" ref="G128:S128" si="32">SUMIF($C$112:$C$126,"Externo",G112:G126)</f>
        <v>0</v>
      </c>
      <c r="H128" s="118">
        <f t="shared" si="32"/>
        <v>0</v>
      </c>
      <c r="I128" s="117">
        <f t="shared" si="32"/>
        <v>0</v>
      </c>
      <c r="J128" s="117">
        <f t="shared" si="32"/>
        <v>0</v>
      </c>
      <c r="K128" s="118">
        <f t="shared" si="32"/>
        <v>0</v>
      </c>
      <c r="L128" s="118">
        <f t="shared" si="32"/>
        <v>0</v>
      </c>
      <c r="M128" s="118">
        <f t="shared" si="32"/>
        <v>0</v>
      </c>
      <c r="N128" s="118">
        <f t="shared" si="32"/>
        <v>0</v>
      </c>
      <c r="O128" s="118">
        <f t="shared" si="32"/>
        <v>0</v>
      </c>
      <c r="P128" s="118">
        <f t="shared" si="32"/>
        <v>0</v>
      </c>
      <c r="Q128" s="118">
        <f t="shared" si="32"/>
        <v>0</v>
      </c>
      <c r="R128" s="118">
        <f t="shared" si="32"/>
        <v>0</v>
      </c>
      <c r="S128" s="124">
        <f t="shared" si="32"/>
        <v>0</v>
      </c>
      <c r="AC128" s="11"/>
      <c r="AD128" s="11"/>
      <c r="AE128" s="11"/>
      <c r="AF128" s="11"/>
      <c r="AG128" s="11"/>
      <c r="AH128" s="11"/>
    </row>
    <row r="129" spans="2:34" s="1" customFormat="1" ht="30" customHeight="1" thickBot="1" x14ac:dyDescent="0.35">
      <c r="B129" s="242" t="str">
        <f>CONCATENATE("Total ",B110)</f>
        <v>Total Equipos Menores (Valor Unitario Menor a $100,00)</v>
      </c>
      <c r="C129" s="243"/>
      <c r="D129" s="243"/>
      <c r="E129" s="243"/>
      <c r="F129" s="244"/>
      <c r="G129" s="129">
        <f>G127+G128</f>
        <v>0</v>
      </c>
      <c r="H129" s="125">
        <f>H127+H128</f>
        <v>0</v>
      </c>
      <c r="I129" s="125">
        <f>I127+I128</f>
        <v>0</v>
      </c>
      <c r="J129" s="125">
        <f t="shared" ref="J129:N129" si="33">J127+J128</f>
        <v>0</v>
      </c>
      <c r="K129" s="125">
        <f t="shared" si="33"/>
        <v>0</v>
      </c>
      <c r="L129" s="125">
        <f t="shared" si="33"/>
        <v>0</v>
      </c>
      <c r="M129" s="125">
        <f t="shared" si="33"/>
        <v>0</v>
      </c>
      <c r="N129" s="125">
        <f t="shared" si="33"/>
        <v>0</v>
      </c>
      <c r="O129" s="125">
        <f t="shared" ref="O129:S129" si="34">O127+O128</f>
        <v>0</v>
      </c>
      <c r="P129" s="125">
        <f t="shared" si="34"/>
        <v>0</v>
      </c>
      <c r="Q129" s="125">
        <f t="shared" si="34"/>
        <v>0</v>
      </c>
      <c r="R129" s="125">
        <f t="shared" si="34"/>
        <v>0</v>
      </c>
      <c r="S129" s="126">
        <f t="shared" si="34"/>
        <v>0</v>
      </c>
    </row>
    <row r="130" spans="2:34" s="1" customFormat="1" ht="15" customHeight="1" thickBot="1" x14ac:dyDescent="0.35">
      <c r="B130" s="108"/>
      <c r="C130" s="63"/>
      <c r="F130" s="9"/>
      <c r="P130" s="26"/>
    </row>
    <row r="131" spans="2:34" s="9" customFormat="1" ht="30" customHeight="1" thickBot="1" x14ac:dyDescent="0.35">
      <c r="B131" s="227" t="s">
        <v>19</v>
      </c>
      <c r="C131" s="228"/>
      <c r="D131" s="228"/>
      <c r="E131" s="228"/>
      <c r="F131" s="228"/>
      <c r="G131" s="229"/>
      <c r="H131" s="220" t="s">
        <v>96</v>
      </c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2"/>
    </row>
    <row r="132" spans="2:34" ht="28.8" x14ac:dyDescent="0.3">
      <c r="B132" s="137" t="s">
        <v>53</v>
      </c>
      <c r="C132" s="60" t="s">
        <v>40</v>
      </c>
      <c r="D132" s="28" t="s">
        <v>165</v>
      </c>
      <c r="E132" s="60" t="s">
        <v>38</v>
      </c>
      <c r="F132" s="60" t="s">
        <v>39</v>
      </c>
      <c r="G132" s="28" t="s">
        <v>97</v>
      </c>
      <c r="H132" s="147">
        <v>1</v>
      </c>
      <c r="I132" s="148">
        <v>2</v>
      </c>
      <c r="J132" s="148">
        <v>3</v>
      </c>
      <c r="K132" s="148">
        <v>4</v>
      </c>
      <c r="L132" s="148">
        <v>5</v>
      </c>
      <c r="M132" s="148">
        <v>6</v>
      </c>
      <c r="N132" s="148">
        <v>7</v>
      </c>
      <c r="O132" s="148">
        <v>8</v>
      </c>
      <c r="P132" s="148">
        <v>9</v>
      </c>
      <c r="Q132" s="148">
        <v>10</v>
      </c>
      <c r="R132" s="148">
        <v>11</v>
      </c>
      <c r="S132" s="149">
        <v>12</v>
      </c>
      <c r="T132" s="61" t="s">
        <v>5</v>
      </c>
    </row>
    <row r="133" spans="2:34" x14ac:dyDescent="0.3">
      <c r="B133" s="121"/>
      <c r="C133" s="116" t="s">
        <v>32</v>
      </c>
      <c r="D133" s="24"/>
      <c r="E133" s="24">
        <v>0</v>
      </c>
      <c r="F133" s="25">
        <v>0</v>
      </c>
      <c r="G133" s="24">
        <f>+E133*F133</f>
        <v>0</v>
      </c>
      <c r="H133" s="150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122">
        <v>0</v>
      </c>
      <c r="T133" s="112">
        <f t="shared" ref="T133:T140" si="35">SUM(H133:S133)-G133</f>
        <v>0</v>
      </c>
      <c r="U133" s="84"/>
    </row>
    <row r="134" spans="2:34" x14ac:dyDescent="0.3">
      <c r="B134" s="121"/>
      <c r="C134" s="116" t="s">
        <v>32</v>
      </c>
      <c r="D134" s="24"/>
      <c r="E134" s="24">
        <v>0</v>
      </c>
      <c r="F134" s="25">
        <v>0</v>
      </c>
      <c r="G134" s="24">
        <f t="shared" ref="G134" si="36">+E134*F134</f>
        <v>0</v>
      </c>
      <c r="H134" s="150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122">
        <v>0</v>
      </c>
      <c r="T134" s="112">
        <f>SUM(H134:S134)-G134</f>
        <v>0</v>
      </c>
      <c r="U134" s="84"/>
    </row>
    <row r="135" spans="2:34" x14ac:dyDescent="0.3">
      <c r="B135" s="121"/>
      <c r="C135" s="116" t="s">
        <v>32</v>
      </c>
      <c r="D135" s="24"/>
      <c r="E135" s="24">
        <v>0</v>
      </c>
      <c r="F135" s="25">
        <v>0</v>
      </c>
      <c r="G135" s="24">
        <f t="shared" ref="G135:G140" si="37">+E135*F135</f>
        <v>0</v>
      </c>
      <c r="H135" s="150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122">
        <v>0</v>
      </c>
      <c r="T135" s="112">
        <f t="shared" si="35"/>
        <v>0</v>
      </c>
      <c r="U135" s="84"/>
    </row>
    <row r="136" spans="2:34" x14ac:dyDescent="0.3">
      <c r="B136" s="121"/>
      <c r="C136" s="116" t="s">
        <v>32</v>
      </c>
      <c r="D136" s="24"/>
      <c r="E136" s="24">
        <v>0</v>
      </c>
      <c r="F136" s="25">
        <v>0</v>
      </c>
      <c r="G136" s="24">
        <f t="shared" si="37"/>
        <v>0</v>
      </c>
      <c r="H136" s="150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122">
        <v>0</v>
      </c>
      <c r="T136" s="112">
        <f t="shared" si="35"/>
        <v>0</v>
      </c>
      <c r="U136" s="84"/>
    </row>
    <row r="137" spans="2:34" x14ac:dyDescent="0.3">
      <c r="B137" s="121"/>
      <c r="C137" s="116" t="s">
        <v>32</v>
      </c>
      <c r="D137" s="24"/>
      <c r="E137" s="24">
        <v>0</v>
      </c>
      <c r="F137" s="25">
        <v>0</v>
      </c>
      <c r="G137" s="24">
        <f t="shared" si="37"/>
        <v>0</v>
      </c>
      <c r="H137" s="150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122">
        <v>0</v>
      </c>
      <c r="T137" s="112">
        <f t="shared" si="35"/>
        <v>0</v>
      </c>
      <c r="U137" s="84"/>
      <c r="AC137" s="62"/>
      <c r="AD137" s="62"/>
      <c r="AE137" s="62"/>
      <c r="AF137" s="62"/>
      <c r="AG137" s="62"/>
      <c r="AH137" s="62"/>
    </row>
    <row r="138" spans="2:34" x14ac:dyDescent="0.3">
      <c r="B138" s="121"/>
      <c r="C138" s="116" t="s">
        <v>32</v>
      </c>
      <c r="D138" s="24"/>
      <c r="E138" s="24">
        <v>0</v>
      </c>
      <c r="F138" s="25">
        <v>0</v>
      </c>
      <c r="G138" s="24">
        <f t="shared" si="37"/>
        <v>0</v>
      </c>
      <c r="H138" s="150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122">
        <v>0</v>
      </c>
      <c r="T138" s="112">
        <f t="shared" si="35"/>
        <v>0</v>
      </c>
      <c r="U138" s="84"/>
      <c r="AC138" s="62"/>
      <c r="AD138" s="62"/>
      <c r="AE138" s="62"/>
      <c r="AF138" s="62"/>
      <c r="AG138" s="62"/>
      <c r="AH138" s="62"/>
    </row>
    <row r="139" spans="2:34" x14ac:dyDescent="0.3">
      <c r="B139" s="121" t="s">
        <v>94</v>
      </c>
      <c r="C139" s="116" t="s">
        <v>32</v>
      </c>
      <c r="D139" s="24"/>
      <c r="E139" s="24">
        <v>0</v>
      </c>
      <c r="F139" s="25">
        <v>0</v>
      </c>
      <c r="G139" s="24">
        <f t="shared" si="37"/>
        <v>0</v>
      </c>
      <c r="H139" s="150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122">
        <v>0</v>
      </c>
      <c r="T139" s="112">
        <f t="shared" si="35"/>
        <v>0</v>
      </c>
      <c r="U139" s="84"/>
      <c r="AC139" s="62"/>
      <c r="AD139" s="62"/>
      <c r="AE139" s="62"/>
      <c r="AF139" s="62"/>
      <c r="AG139" s="62"/>
      <c r="AH139" s="62"/>
    </row>
    <row r="140" spans="2:34" ht="18.600000000000001" thickBot="1" x14ac:dyDescent="0.35">
      <c r="B140" s="121"/>
      <c r="C140" s="116" t="s">
        <v>32</v>
      </c>
      <c r="D140" s="24"/>
      <c r="E140" s="24">
        <v>0</v>
      </c>
      <c r="F140" s="25">
        <v>0</v>
      </c>
      <c r="G140" s="24">
        <f t="shared" si="37"/>
        <v>0</v>
      </c>
      <c r="H140" s="151">
        <v>0</v>
      </c>
      <c r="I140" s="152">
        <v>0</v>
      </c>
      <c r="J140" s="152">
        <v>0</v>
      </c>
      <c r="K140" s="152">
        <v>0</v>
      </c>
      <c r="L140" s="152">
        <v>0</v>
      </c>
      <c r="M140" s="152">
        <v>0</v>
      </c>
      <c r="N140" s="152">
        <v>0</v>
      </c>
      <c r="O140" s="152">
        <v>0</v>
      </c>
      <c r="P140" s="152">
        <v>0</v>
      </c>
      <c r="Q140" s="152">
        <v>0</v>
      </c>
      <c r="R140" s="152">
        <v>0</v>
      </c>
      <c r="S140" s="153">
        <v>0</v>
      </c>
      <c r="T140" s="112">
        <f t="shared" si="35"/>
        <v>0</v>
      </c>
      <c r="U140" s="84"/>
      <c r="AC140" s="62"/>
      <c r="AD140" s="62"/>
      <c r="AE140" s="62"/>
      <c r="AF140" s="62"/>
      <c r="AG140" s="62"/>
      <c r="AH140" s="62"/>
    </row>
    <row r="141" spans="2:34" s="1" customFormat="1" ht="24.9" customHeight="1" thickBot="1" x14ac:dyDescent="0.35">
      <c r="B141" s="132"/>
      <c r="C141" s="113"/>
      <c r="D141" s="8"/>
      <c r="E141" s="223" t="s">
        <v>27</v>
      </c>
      <c r="F141" s="224"/>
      <c r="G141" s="127">
        <f t="shared" ref="G141:S141" si="38">SUMIF($C$133:$C$140,"UDLA",G133:G140)</f>
        <v>0</v>
      </c>
      <c r="H141" s="145">
        <f t="shared" si="38"/>
        <v>0</v>
      </c>
      <c r="I141" s="145">
        <f t="shared" si="38"/>
        <v>0</v>
      </c>
      <c r="J141" s="145">
        <f t="shared" si="38"/>
        <v>0</v>
      </c>
      <c r="K141" s="145">
        <f t="shared" si="38"/>
        <v>0</v>
      </c>
      <c r="L141" s="145">
        <f t="shared" si="38"/>
        <v>0</v>
      </c>
      <c r="M141" s="145">
        <f t="shared" si="38"/>
        <v>0</v>
      </c>
      <c r="N141" s="145">
        <f t="shared" si="38"/>
        <v>0</v>
      </c>
      <c r="O141" s="145">
        <f t="shared" si="38"/>
        <v>0</v>
      </c>
      <c r="P141" s="145">
        <f t="shared" si="38"/>
        <v>0</v>
      </c>
      <c r="Q141" s="145">
        <f t="shared" si="38"/>
        <v>0</v>
      </c>
      <c r="R141" s="145">
        <f t="shared" si="38"/>
        <v>0</v>
      </c>
      <c r="S141" s="146">
        <f t="shared" si="38"/>
        <v>0</v>
      </c>
      <c r="AC141" s="11"/>
      <c r="AD141" s="11"/>
      <c r="AE141" s="11"/>
      <c r="AF141" s="11"/>
      <c r="AG141" s="11"/>
      <c r="AH141" s="11"/>
    </row>
    <row r="142" spans="2:34" s="1" customFormat="1" ht="24.9" customHeight="1" thickBot="1" x14ac:dyDescent="0.35">
      <c r="B142" s="132"/>
      <c r="C142" s="113"/>
      <c r="D142" s="8"/>
      <c r="E142" s="225" t="s">
        <v>33</v>
      </c>
      <c r="F142" s="226"/>
      <c r="G142" s="128">
        <f t="shared" ref="G142:S142" si="39">SUMIF($C$133:$C$140,"Externo",G133:G140)</f>
        <v>0</v>
      </c>
      <c r="H142" s="118">
        <f t="shared" si="39"/>
        <v>0</v>
      </c>
      <c r="I142" s="117">
        <f t="shared" si="39"/>
        <v>0</v>
      </c>
      <c r="J142" s="117">
        <f t="shared" si="39"/>
        <v>0</v>
      </c>
      <c r="K142" s="118">
        <f t="shared" si="39"/>
        <v>0</v>
      </c>
      <c r="L142" s="118">
        <f t="shared" si="39"/>
        <v>0</v>
      </c>
      <c r="M142" s="118">
        <f t="shared" si="39"/>
        <v>0</v>
      </c>
      <c r="N142" s="118">
        <f t="shared" si="39"/>
        <v>0</v>
      </c>
      <c r="O142" s="118">
        <f t="shared" si="39"/>
        <v>0</v>
      </c>
      <c r="P142" s="118">
        <f t="shared" si="39"/>
        <v>0</v>
      </c>
      <c r="Q142" s="118">
        <f t="shared" si="39"/>
        <v>0</v>
      </c>
      <c r="R142" s="118">
        <f t="shared" si="39"/>
        <v>0</v>
      </c>
      <c r="S142" s="124">
        <f t="shared" si="39"/>
        <v>0</v>
      </c>
      <c r="AC142" s="11"/>
      <c r="AD142" s="11"/>
      <c r="AE142" s="11"/>
      <c r="AF142" s="11"/>
      <c r="AG142" s="11"/>
      <c r="AH142" s="11"/>
    </row>
    <row r="143" spans="2:34" s="1" customFormat="1" ht="30" customHeight="1" thickBot="1" x14ac:dyDescent="0.35">
      <c r="B143" s="140"/>
      <c r="C143" s="141" t="str">
        <f>CONCATENATE("Total ",B131)</f>
        <v>Total Otros (no debe superar el 5%)</v>
      </c>
      <c r="D143" s="141"/>
      <c r="E143" s="141"/>
      <c r="F143" s="142"/>
      <c r="G143" s="129">
        <f>G140+G142</f>
        <v>0</v>
      </c>
      <c r="H143" s="125">
        <f>H140+H142</f>
        <v>0</v>
      </c>
      <c r="I143" s="125">
        <f>I140+I142</f>
        <v>0</v>
      </c>
      <c r="J143" s="125">
        <f t="shared" ref="J143:N143" si="40">J140+J142</f>
        <v>0</v>
      </c>
      <c r="K143" s="125">
        <f t="shared" si="40"/>
        <v>0</v>
      </c>
      <c r="L143" s="125">
        <f t="shared" si="40"/>
        <v>0</v>
      </c>
      <c r="M143" s="125">
        <f t="shared" si="40"/>
        <v>0</v>
      </c>
      <c r="N143" s="125">
        <f t="shared" si="40"/>
        <v>0</v>
      </c>
      <c r="O143" s="125">
        <f t="shared" ref="O143:S143" si="41">O140+O142</f>
        <v>0</v>
      </c>
      <c r="P143" s="125">
        <f t="shared" si="41"/>
        <v>0</v>
      </c>
      <c r="Q143" s="125">
        <f t="shared" si="41"/>
        <v>0</v>
      </c>
      <c r="R143" s="125">
        <f t="shared" si="41"/>
        <v>0</v>
      </c>
      <c r="S143" s="126">
        <f t="shared" si="41"/>
        <v>0</v>
      </c>
      <c r="AC143" s="11"/>
      <c r="AD143" s="11"/>
      <c r="AE143" s="11"/>
      <c r="AF143" s="11"/>
      <c r="AG143" s="11"/>
      <c r="AH143" s="11"/>
    </row>
    <row r="144" spans="2:34" s="69" customFormat="1" ht="15" customHeight="1" thickBot="1" x14ac:dyDescent="0.35">
      <c r="B144" s="114"/>
      <c r="C144" s="65"/>
      <c r="D144" s="66"/>
      <c r="E144" s="66"/>
      <c r="F144" s="66"/>
      <c r="G144" s="67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</row>
    <row r="145" spans="2:20" s="69" customFormat="1" ht="30" customHeight="1" thickBot="1" x14ac:dyDescent="0.35">
      <c r="B145" s="114"/>
      <c r="C145" s="115"/>
      <c r="D145" s="239" t="s">
        <v>34</v>
      </c>
      <c r="E145" s="240"/>
      <c r="F145" s="241"/>
      <c r="G145" s="127">
        <f>+G23+G64+G106+G85+G127+G141</f>
        <v>0</v>
      </c>
      <c r="H145" s="127">
        <f t="shared" ref="H145:S145" si="42">+H23+H64+H106+H85+H127+H141</f>
        <v>0</v>
      </c>
      <c r="I145" s="127">
        <f t="shared" si="42"/>
        <v>0</v>
      </c>
      <c r="J145" s="127">
        <f t="shared" si="42"/>
        <v>0</v>
      </c>
      <c r="K145" s="127">
        <f t="shared" si="42"/>
        <v>0</v>
      </c>
      <c r="L145" s="127">
        <f t="shared" si="42"/>
        <v>0</v>
      </c>
      <c r="M145" s="127">
        <f t="shared" si="42"/>
        <v>0</v>
      </c>
      <c r="N145" s="127">
        <f t="shared" si="42"/>
        <v>0</v>
      </c>
      <c r="O145" s="127">
        <f t="shared" si="42"/>
        <v>0</v>
      </c>
      <c r="P145" s="127">
        <f t="shared" si="42"/>
        <v>0</v>
      </c>
      <c r="Q145" s="127">
        <f t="shared" si="42"/>
        <v>0</v>
      </c>
      <c r="R145" s="127">
        <f t="shared" si="42"/>
        <v>0</v>
      </c>
      <c r="S145" s="138">
        <f t="shared" si="42"/>
        <v>0</v>
      </c>
      <c r="T145" s="99">
        <f t="shared" ref="T145:T146" si="43">G145-SUM(H145:S145)</f>
        <v>0</v>
      </c>
    </row>
    <row r="146" spans="2:20" s="1" customFormat="1" ht="30" customHeight="1" thickBot="1" x14ac:dyDescent="0.35">
      <c r="B146" s="114"/>
      <c r="C146" s="115"/>
      <c r="D146" s="236" t="s">
        <v>35</v>
      </c>
      <c r="E146" s="237"/>
      <c r="F146" s="238"/>
      <c r="G146" s="127">
        <f>+G24+G65+G107+G86+G128+G142</f>
        <v>0</v>
      </c>
      <c r="H146" s="127">
        <f t="shared" ref="H146:S146" si="44">+H24+H65+H107+H86+H128+H142</f>
        <v>0</v>
      </c>
      <c r="I146" s="127">
        <f t="shared" si="44"/>
        <v>0</v>
      </c>
      <c r="J146" s="127">
        <f t="shared" si="44"/>
        <v>0</v>
      </c>
      <c r="K146" s="127">
        <f t="shared" si="44"/>
        <v>0</v>
      </c>
      <c r="L146" s="127">
        <f t="shared" si="44"/>
        <v>0</v>
      </c>
      <c r="M146" s="127">
        <f t="shared" si="44"/>
        <v>0</v>
      </c>
      <c r="N146" s="127">
        <f t="shared" si="44"/>
        <v>0</v>
      </c>
      <c r="O146" s="127">
        <f t="shared" si="44"/>
        <v>0</v>
      </c>
      <c r="P146" s="127">
        <f t="shared" si="44"/>
        <v>0</v>
      </c>
      <c r="Q146" s="127">
        <f t="shared" si="44"/>
        <v>0</v>
      </c>
      <c r="R146" s="127">
        <f t="shared" si="44"/>
        <v>0</v>
      </c>
      <c r="S146" s="138">
        <f t="shared" si="44"/>
        <v>0</v>
      </c>
      <c r="T146" s="99">
        <f t="shared" si="43"/>
        <v>0</v>
      </c>
    </row>
    <row r="147" spans="2:20" s="1" customFormat="1" ht="45" customHeight="1" thickBot="1" x14ac:dyDescent="0.35">
      <c r="B147" s="217" t="s">
        <v>4</v>
      </c>
      <c r="C147" s="218"/>
      <c r="D147" s="218"/>
      <c r="E147" s="218"/>
      <c r="F147" s="219"/>
      <c r="G147" s="143">
        <f>+G145+G146</f>
        <v>0</v>
      </c>
      <c r="H147" s="143">
        <f t="shared" ref="H147:N147" si="45">+H145+H146</f>
        <v>0</v>
      </c>
      <c r="I147" s="143">
        <f t="shared" si="45"/>
        <v>0</v>
      </c>
      <c r="J147" s="143">
        <f t="shared" si="45"/>
        <v>0</v>
      </c>
      <c r="K147" s="143">
        <f t="shared" si="45"/>
        <v>0</v>
      </c>
      <c r="L147" s="143">
        <f t="shared" si="45"/>
        <v>0</v>
      </c>
      <c r="M147" s="143">
        <f t="shared" si="45"/>
        <v>0</v>
      </c>
      <c r="N147" s="143">
        <f t="shared" si="45"/>
        <v>0</v>
      </c>
      <c r="O147" s="143">
        <f t="shared" ref="O147:S147" si="46">+O145+O146</f>
        <v>0</v>
      </c>
      <c r="P147" s="143">
        <f t="shared" si="46"/>
        <v>0</v>
      </c>
      <c r="Q147" s="143">
        <f t="shared" si="46"/>
        <v>0</v>
      </c>
      <c r="R147" s="143">
        <f t="shared" si="46"/>
        <v>0</v>
      </c>
      <c r="S147" s="144">
        <f t="shared" si="46"/>
        <v>0</v>
      </c>
      <c r="T147" s="99">
        <f>G147-SUM(H147:S147)</f>
        <v>0</v>
      </c>
    </row>
    <row r="148" spans="2:20" x14ac:dyDescent="0.3"/>
    <row r="149" spans="2:20" x14ac:dyDescent="0.3"/>
    <row r="150" spans="2:20" x14ac:dyDescent="0.3"/>
    <row r="151" spans="2:20" x14ac:dyDescent="0.3"/>
    <row r="152" spans="2:20" x14ac:dyDescent="0.3"/>
    <row r="153" spans="2:20" x14ac:dyDescent="0.3"/>
    <row r="154" spans="2:20" x14ac:dyDescent="0.3"/>
    <row r="155" spans="2:20" x14ac:dyDescent="0.3"/>
    <row r="156" spans="2:20" x14ac:dyDescent="0.3"/>
    <row r="157" spans="2:20" x14ac:dyDescent="0.3"/>
    <row r="158" spans="2:20" x14ac:dyDescent="0.3"/>
    <row r="159" spans="2:20" x14ac:dyDescent="0.3"/>
    <row r="160" spans="2:2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</sheetData>
  <sheetProtection insertRows="0"/>
  <mergeCells count="32">
    <mergeCell ref="H89:S89"/>
    <mergeCell ref="E106:F106"/>
    <mergeCell ref="B87:F87"/>
    <mergeCell ref="D146:F146"/>
    <mergeCell ref="E142:F142"/>
    <mergeCell ref="D145:F145"/>
    <mergeCell ref="E141:F141"/>
    <mergeCell ref="B129:F129"/>
    <mergeCell ref="B131:G131"/>
    <mergeCell ref="E23:F23"/>
    <mergeCell ref="E86:F86"/>
    <mergeCell ref="B68:G68"/>
    <mergeCell ref="B89:G89"/>
    <mergeCell ref="B110:G110"/>
    <mergeCell ref="B108:F108"/>
    <mergeCell ref="E107:F107"/>
    <mergeCell ref="B147:F147"/>
    <mergeCell ref="H6:S6"/>
    <mergeCell ref="H27:S27"/>
    <mergeCell ref="H68:S68"/>
    <mergeCell ref="H110:S110"/>
    <mergeCell ref="E64:F64"/>
    <mergeCell ref="E65:F65"/>
    <mergeCell ref="E85:F85"/>
    <mergeCell ref="E24:F24"/>
    <mergeCell ref="B6:G6"/>
    <mergeCell ref="B27:G27"/>
    <mergeCell ref="B66:F66"/>
    <mergeCell ref="B25:F25"/>
    <mergeCell ref="H131:S131"/>
    <mergeCell ref="E127:F127"/>
    <mergeCell ref="E128:F128"/>
  </mergeCells>
  <phoneticPr fontId="11" type="noConversion"/>
  <conditionalFormatting sqref="P23:P25">
    <cfRule type="cellIs" dxfId="24" priority="64" operator="notEqual">
      <formula>0</formula>
    </cfRule>
  </conditionalFormatting>
  <conditionalFormatting sqref="P64:P66">
    <cfRule type="cellIs" dxfId="23" priority="1" operator="notEqual">
      <formula>0</formula>
    </cfRule>
  </conditionalFormatting>
  <conditionalFormatting sqref="P85:P88">
    <cfRule type="cellIs" dxfId="22" priority="54" operator="notEqual">
      <formula>0</formula>
    </cfRule>
  </conditionalFormatting>
  <conditionalFormatting sqref="P127:P129">
    <cfRule type="cellIs" dxfId="21" priority="51" operator="notEqual">
      <formula>0</formula>
    </cfRule>
  </conditionalFormatting>
  <conditionalFormatting sqref="P141:P144">
    <cfRule type="cellIs" dxfId="20" priority="9" operator="notEqual">
      <formula>0</formula>
    </cfRule>
  </conditionalFormatting>
  <conditionalFormatting sqref="P147">
    <cfRule type="cellIs" dxfId="19" priority="65" operator="notEqual">
      <formula>0</formula>
    </cfRule>
  </conditionalFormatting>
  <conditionalFormatting sqref="T8:T22">
    <cfRule type="cellIs" dxfId="18" priority="40" operator="notEqual">
      <formula>0</formula>
    </cfRule>
  </conditionalFormatting>
  <conditionalFormatting sqref="T29:T63">
    <cfRule type="cellIs" dxfId="17" priority="25" operator="notEqual">
      <formula>0</formula>
    </cfRule>
  </conditionalFormatting>
  <conditionalFormatting sqref="T70:T84">
    <cfRule type="cellIs" dxfId="16" priority="20" operator="notEqual">
      <formula>0</formula>
    </cfRule>
  </conditionalFormatting>
  <conditionalFormatting sqref="T91:T105">
    <cfRule type="cellIs" dxfId="15" priority="3" operator="notEqual">
      <formula>0</formula>
    </cfRule>
  </conditionalFormatting>
  <conditionalFormatting sqref="T112:T126">
    <cfRule type="cellIs" dxfId="14" priority="15" operator="notEqual">
      <formula>0</formula>
    </cfRule>
  </conditionalFormatting>
  <conditionalFormatting sqref="T133:T140">
    <cfRule type="cellIs" dxfId="13" priority="11" operator="notEqual">
      <formula>0</formula>
    </cfRule>
  </conditionalFormatting>
  <dataValidations count="3">
    <dataValidation type="list" allowBlank="1" showInputMessage="1" showErrorMessage="1" sqref="C29:C63 C70:C84 C8:C22 C91:C105 C112:C126 C133:C140" xr:uid="{00000000-0002-0000-0200-000000000000}">
      <formula1>$D$2:$E$2</formula1>
    </dataValidation>
    <dataValidation type="decimal" allowBlank="1" showInputMessage="1" showErrorMessage="1" sqref="E8:F22 E70:F84 E29:F63 E91:F105 E112:F126 E133:F140" xr:uid="{00000000-0002-0000-0200-000001000000}">
      <formula1>0</formula1>
      <formula2>20000</formula2>
    </dataValidation>
    <dataValidation type="list" allowBlank="1" showInputMessage="1" showErrorMessage="1" sqref="D8:D22 D29:D63 D70:D84 D91:D105 D112:D126 D133:D140" xr:uid="{6769BCAD-E4C2-497F-872C-582F3181E9E8}">
      <formula1>"Si, No"</formula1>
    </dataValidation>
  </dataValidations>
  <hyperlinks>
    <hyperlink ref="S2" location="Sintesis!A1" display="Inicio" xr:uid="{00000000-0004-0000-0200-000000000000}"/>
  </hyperlinks>
  <pageMargins left="0.19685039370078741" right="0.19685039370078741" top="0.98425196850393704" bottom="0.39370078740157483" header="0.59055118110236227" footer="0.19685039370078741"/>
  <pageSetup paperSize="9" scale="51" fitToHeight="0" orientation="landscape" horizontalDpi="4294967292" verticalDpi="4294967292" r:id="rId1"/>
  <headerFooter>
    <oddHeader>&amp;L&amp;G&amp;C&amp;"-,Negrita"&amp;20&amp;K00-019XI CONVOCATORIA A PROYECTOS DE INVESTIGACIÓN&amp;R&amp;G</oddHeader>
    <oddFooter>&amp;R&amp;10&amp;K00-033INV/F/PCI/4/0818</oddFooter>
  </headerFooter>
  <ignoredErrors>
    <ignoredError sqref="A6:A24" unlockedFormula="1"/>
  </ignoredErrors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0.34998626667073579"/>
    <pageSetUpPr fitToPage="1"/>
  </sheetPr>
  <dimension ref="A1:V25"/>
  <sheetViews>
    <sheetView showGridLines="0" zoomScale="80" zoomScaleNormal="80" workbookViewId="0">
      <selection activeCell="E21" sqref="E21"/>
    </sheetView>
  </sheetViews>
  <sheetFormatPr baseColWidth="10" defaultColWidth="0" defaultRowHeight="15.6" zeroHeight="1" x14ac:dyDescent="0.3"/>
  <cols>
    <col min="1" max="1" width="33.3984375" style="6" customWidth="1"/>
    <col min="2" max="2" width="13.19921875" style="6" customWidth="1"/>
    <col min="3" max="3" width="11.5" style="6" customWidth="1"/>
    <col min="4" max="4" width="9.59765625" style="6" customWidth="1"/>
    <col min="5" max="17" width="12.59765625" style="6" customWidth="1"/>
    <col min="18" max="18" width="13" style="6" customWidth="1"/>
    <col min="19" max="16384" width="10.8984375" style="6" hidden="1"/>
  </cols>
  <sheetData>
    <row r="1" spans="1:22" s="1" customFormat="1" ht="6.9" customHeight="1" x14ac:dyDescent="0.3"/>
    <row r="2" spans="1:22" s="1" customFormat="1" x14ac:dyDescent="0.3">
      <c r="Q2" s="31" t="s">
        <v>20</v>
      </c>
      <c r="S2" s="86" t="s">
        <v>32</v>
      </c>
    </row>
    <row r="3" spans="1:22" s="1" customFormat="1" ht="6.9" customHeight="1" x14ac:dyDescent="0.3">
      <c r="S3" s="86" t="s">
        <v>31</v>
      </c>
    </row>
    <row r="4" spans="1:22" s="1" customFormat="1" ht="23.4" x14ac:dyDescent="0.3">
      <c r="A4" s="245" t="s">
        <v>95</v>
      </c>
      <c r="B4" s="245"/>
      <c r="C4" s="245"/>
      <c r="D4" s="245"/>
    </row>
    <row r="5" spans="1:22" s="1" customFormat="1" ht="16.2" thickBot="1" x14ac:dyDescent="0.35"/>
    <row r="6" spans="1:22" s="1" customFormat="1" ht="30.75" customHeight="1" thickBot="1" x14ac:dyDescent="0.35">
      <c r="A6" s="227" t="s">
        <v>41</v>
      </c>
      <c r="B6" s="228"/>
      <c r="C6" s="228"/>
      <c r="D6" s="228"/>
      <c r="E6" s="228"/>
      <c r="F6" s="220" t="s">
        <v>96</v>
      </c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22" s="9" customFormat="1" ht="28.8" x14ac:dyDescent="0.3">
      <c r="A7" s="161" t="s">
        <v>3</v>
      </c>
      <c r="B7" s="162" t="s">
        <v>40</v>
      </c>
      <c r="C7" s="163" t="s">
        <v>38</v>
      </c>
      <c r="D7" s="163" t="s">
        <v>39</v>
      </c>
      <c r="E7" s="163" t="s">
        <v>97</v>
      </c>
      <c r="F7" s="156">
        <v>1</v>
      </c>
      <c r="G7" s="157">
        <v>2</v>
      </c>
      <c r="H7" s="157">
        <v>3</v>
      </c>
      <c r="I7" s="157">
        <v>4</v>
      </c>
      <c r="J7" s="157">
        <v>5</v>
      </c>
      <c r="K7" s="157">
        <v>6</v>
      </c>
      <c r="L7" s="157">
        <v>7</v>
      </c>
      <c r="M7" s="157">
        <v>8</v>
      </c>
      <c r="N7" s="157">
        <v>9</v>
      </c>
      <c r="O7" s="157">
        <v>10</v>
      </c>
      <c r="P7" s="157">
        <v>11</v>
      </c>
      <c r="Q7" s="158">
        <v>12</v>
      </c>
      <c r="R7" s="7" t="s">
        <v>5</v>
      </c>
    </row>
    <row r="8" spans="1:22" x14ac:dyDescent="0.3">
      <c r="A8" s="121"/>
      <c r="B8" s="111" t="s">
        <v>32</v>
      </c>
      <c r="C8" s="24">
        <v>0</v>
      </c>
      <c r="D8" s="25">
        <v>0</v>
      </c>
      <c r="E8" s="24">
        <f t="shared" ref="E8:E17" si="0">+C8*D8</f>
        <v>0</v>
      </c>
      <c r="F8" s="150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164">
        <v>0</v>
      </c>
      <c r="R8" s="85">
        <f>SUM(Tabla5[[#This Row],[Columna5]:[Columna12]])-Tabla5[[#This Row],[Columna4]]</f>
        <v>0</v>
      </c>
      <c r="S8" s="84"/>
      <c r="T8" s="84"/>
      <c r="U8" s="84"/>
      <c r="V8" s="84"/>
    </row>
    <row r="9" spans="1:22" x14ac:dyDescent="0.3">
      <c r="A9" s="121"/>
      <c r="B9" s="111" t="s">
        <v>32</v>
      </c>
      <c r="C9" s="24">
        <v>0</v>
      </c>
      <c r="D9" s="25">
        <v>0</v>
      </c>
      <c r="E9" s="24">
        <f t="shared" si="0"/>
        <v>0</v>
      </c>
      <c r="F9" s="150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164">
        <v>0</v>
      </c>
      <c r="R9" s="85">
        <f>SUM(Tabla5[[#This Row],[Columna5]:[Columna12]])-Tabla5[[#This Row],[Columna4]]</f>
        <v>0</v>
      </c>
      <c r="S9" s="84"/>
      <c r="T9" s="84"/>
      <c r="U9" s="84"/>
      <c r="V9" s="84"/>
    </row>
    <row r="10" spans="1:22" x14ac:dyDescent="0.3">
      <c r="A10" s="121"/>
      <c r="B10" s="110" t="s">
        <v>32</v>
      </c>
      <c r="C10" s="24">
        <v>0</v>
      </c>
      <c r="D10" s="25">
        <v>0</v>
      </c>
      <c r="E10" s="24">
        <f t="shared" si="0"/>
        <v>0</v>
      </c>
      <c r="F10" s="150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164">
        <v>0</v>
      </c>
      <c r="R10" s="85">
        <f>SUM(Tabla5[[#This Row],[Columna5]:[Columna12]])-Tabla5[[#This Row],[Columna4]]</f>
        <v>0</v>
      </c>
      <c r="S10" s="84"/>
      <c r="T10" s="84"/>
      <c r="U10" s="84"/>
      <c r="V10" s="84"/>
    </row>
    <row r="11" spans="1:22" x14ac:dyDescent="0.3">
      <c r="A11" s="121"/>
      <c r="B11" s="110" t="s">
        <v>32</v>
      </c>
      <c r="C11" s="24">
        <v>0</v>
      </c>
      <c r="D11" s="25">
        <v>0</v>
      </c>
      <c r="E11" s="24">
        <f t="shared" si="0"/>
        <v>0</v>
      </c>
      <c r="F11" s="150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164">
        <v>0</v>
      </c>
      <c r="R11" s="85">
        <f>SUM(Tabla5[[#This Row],[Columna5]:[Columna12]])-Tabla5[[#This Row],[Columna4]]</f>
        <v>0</v>
      </c>
      <c r="S11" s="84"/>
      <c r="T11" s="84"/>
      <c r="U11" s="84"/>
      <c r="V11" s="84"/>
    </row>
    <row r="12" spans="1:22" x14ac:dyDescent="0.3">
      <c r="A12" s="121"/>
      <c r="B12" s="110" t="s">
        <v>32</v>
      </c>
      <c r="C12" s="24">
        <v>0</v>
      </c>
      <c r="D12" s="25">
        <v>0</v>
      </c>
      <c r="E12" s="24">
        <f t="shared" si="0"/>
        <v>0</v>
      </c>
      <c r="F12" s="150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164">
        <v>0</v>
      </c>
      <c r="R12" s="85">
        <f>SUM(Tabla5[[#This Row],[Columna5]:[Columna12]])-Tabla5[[#This Row],[Columna4]]</f>
        <v>0</v>
      </c>
      <c r="S12" s="84"/>
      <c r="T12" s="84"/>
      <c r="U12" s="84"/>
      <c r="V12" s="84"/>
    </row>
    <row r="13" spans="1:22" x14ac:dyDescent="0.3">
      <c r="A13" s="121"/>
      <c r="B13" s="110" t="s">
        <v>32</v>
      </c>
      <c r="C13" s="24">
        <v>0</v>
      </c>
      <c r="D13" s="25">
        <v>0</v>
      </c>
      <c r="E13" s="24">
        <f t="shared" si="0"/>
        <v>0</v>
      </c>
      <c r="F13" s="150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164">
        <v>0</v>
      </c>
      <c r="R13" s="85">
        <f>SUM(Tabla5[[#This Row],[Columna5]:[Columna12]])-Tabla5[[#This Row],[Columna4]]</f>
        <v>0</v>
      </c>
      <c r="S13" s="84"/>
      <c r="T13" s="84"/>
      <c r="U13" s="84"/>
      <c r="V13" s="84"/>
    </row>
    <row r="14" spans="1:22" x14ac:dyDescent="0.3">
      <c r="A14" s="121"/>
      <c r="B14" s="110" t="s">
        <v>32</v>
      </c>
      <c r="C14" s="24">
        <v>0</v>
      </c>
      <c r="D14" s="25">
        <v>0</v>
      </c>
      <c r="E14" s="24">
        <f t="shared" si="0"/>
        <v>0</v>
      </c>
      <c r="F14" s="150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164">
        <v>0</v>
      </c>
      <c r="R14" s="85">
        <f>SUM(Tabla5[[#This Row],[Columna5]:[Columna12]])-Tabla5[[#This Row],[Columna4]]</f>
        <v>0</v>
      </c>
      <c r="S14" s="84"/>
      <c r="T14" s="84"/>
      <c r="U14" s="84"/>
      <c r="V14" s="84"/>
    </row>
    <row r="15" spans="1:22" x14ac:dyDescent="0.3">
      <c r="A15" s="121"/>
      <c r="B15" s="110" t="s">
        <v>32</v>
      </c>
      <c r="C15" s="24">
        <v>0</v>
      </c>
      <c r="D15" s="25">
        <v>0</v>
      </c>
      <c r="E15" s="24">
        <f t="shared" si="0"/>
        <v>0</v>
      </c>
      <c r="F15" s="150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164">
        <v>0</v>
      </c>
      <c r="R15" s="85">
        <f>SUM(Tabla5[[#This Row],[Columna5]:[Columna12]])-Tabla5[[#This Row],[Columna4]]</f>
        <v>0</v>
      </c>
      <c r="S15" s="84"/>
      <c r="T15" s="84"/>
      <c r="U15" s="84"/>
      <c r="V15" s="84"/>
    </row>
    <row r="16" spans="1:22" x14ac:dyDescent="0.3">
      <c r="A16" s="121" t="s">
        <v>94</v>
      </c>
      <c r="B16" s="110" t="s">
        <v>32</v>
      </c>
      <c r="C16" s="24">
        <v>0</v>
      </c>
      <c r="D16" s="25">
        <v>0</v>
      </c>
      <c r="E16" s="24">
        <f t="shared" si="0"/>
        <v>0</v>
      </c>
      <c r="F16" s="150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164">
        <v>0</v>
      </c>
      <c r="R16" s="85">
        <f>SUM(Tabla5[[#This Row],[Columna5]:[Columna12]])-Tabla5[[#This Row],[Columna4]]</f>
        <v>0</v>
      </c>
      <c r="S16" s="84"/>
      <c r="T16" s="84"/>
      <c r="U16" s="84"/>
      <c r="V16" s="84"/>
    </row>
    <row r="17" spans="1:22" x14ac:dyDescent="0.3">
      <c r="A17" s="121"/>
      <c r="B17" s="110" t="s">
        <v>32</v>
      </c>
      <c r="C17" s="24">
        <v>0</v>
      </c>
      <c r="D17" s="25">
        <v>0</v>
      </c>
      <c r="E17" s="24">
        <f t="shared" si="0"/>
        <v>0</v>
      </c>
      <c r="F17" s="150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164">
        <v>0</v>
      </c>
      <c r="R17" s="85">
        <f>SUM(Tabla5[[#This Row],[Columna5]:[Columna12]])-Tabla5[[#This Row],[Columna4]]</f>
        <v>0</v>
      </c>
      <c r="S17" s="84"/>
      <c r="T17" s="84"/>
      <c r="U17" s="84"/>
      <c r="V17" s="84"/>
    </row>
    <row r="18" spans="1:22" s="1" customFormat="1" ht="6.9" customHeight="1" thickBot="1" x14ac:dyDescent="0.35">
      <c r="A18" s="165"/>
      <c r="B18" s="160"/>
      <c r="C18" s="55"/>
      <c r="D18" s="56"/>
      <c r="E18" s="55"/>
      <c r="F18" s="166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8"/>
      <c r="R18" s="54"/>
    </row>
    <row r="19" spans="1:22" s="1" customFormat="1" ht="21.6" thickBot="1" x14ac:dyDescent="0.35">
      <c r="A19" s="123"/>
      <c r="B19" s="8"/>
      <c r="C19" s="223" t="s">
        <v>27</v>
      </c>
      <c r="D19" s="224"/>
      <c r="E19" s="127">
        <f>SUMIF($B$8:$B$17,"UDLA",E8:E17)</f>
        <v>0</v>
      </c>
      <c r="F19" s="145">
        <f t="shared" ref="F19:Q19" si="1">SUMIF($B$8:$B$17,"UDLA",F8:F17)</f>
        <v>0</v>
      </c>
      <c r="G19" s="145">
        <f t="shared" si="1"/>
        <v>0</v>
      </c>
      <c r="H19" s="145">
        <f t="shared" si="1"/>
        <v>0</v>
      </c>
      <c r="I19" s="145">
        <f t="shared" si="1"/>
        <v>0</v>
      </c>
      <c r="J19" s="145">
        <f t="shared" si="1"/>
        <v>0</v>
      </c>
      <c r="K19" s="145">
        <f t="shared" si="1"/>
        <v>0</v>
      </c>
      <c r="L19" s="145">
        <f t="shared" si="1"/>
        <v>0</v>
      </c>
      <c r="M19" s="145">
        <f t="shared" si="1"/>
        <v>0</v>
      </c>
      <c r="N19" s="145">
        <f t="shared" si="1"/>
        <v>0</v>
      </c>
      <c r="O19" s="145">
        <f t="shared" si="1"/>
        <v>0</v>
      </c>
      <c r="P19" s="145">
        <f t="shared" si="1"/>
        <v>0</v>
      </c>
      <c r="Q19" s="146">
        <f t="shared" si="1"/>
        <v>0</v>
      </c>
      <c r="R19" s="99">
        <f t="shared" ref="R19:R20" si="2">+E19-SUM(F19:Q19)</f>
        <v>0</v>
      </c>
    </row>
    <row r="20" spans="1:22" s="1" customFormat="1" ht="21.6" thickBot="1" x14ac:dyDescent="0.35">
      <c r="A20" s="123"/>
      <c r="B20" s="8"/>
      <c r="C20" s="225" t="s">
        <v>33</v>
      </c>
      <c r="D20" s="226"/>
      <c r="E20" s="128">
        <f>SUMIF($B$8:$B$17,"Externo",E8:E17)</f>
        <v>0</v>
      </c>
      <c r="F20" s="118">
        <f t="shared" ref="F20:P20" si="3">SUMIF($B$8:$B$17,"Externo",F8:F17)</f>
        <v>0</v>
      </c>
      <c r="G20" s="117">
        <f t="shared" si="3"/>
        <v>0</v>
      </c>
      <c r="H20" s="117">
        <f t="shared" si="3"/>
        <v>0</v>
      </c>
      <c r="I20" s="118">
        <f t="shared" si="3"/>
        <v>0</v>
      </c>
      <c r="J20" s="118">
        <f t="shared" si="3"/>
        <v>0</v>
      </c>
      <c r="K20" s="118">
        <f t="shared" si="3"/>
        <v>0</v>
      </c>
      <c r="L20" s="118">
        <f t="shared" si="3"/>
        <v>0</v>
      </c>
      <c r="M20" s="118">
        <f t="shared" si="3"/>
        <v>0</v>
      </c>
      <c r="N20" s="118">
        <f t="shared" si="3"/>
        <v>0</v>
      </c>
      <c r="O20" s="118">
        <f t="shared" si="3"/>
        <v>0</v>
      </c>
      <c r="P20" s="118">
        <f t="shared" si="3"/>
        <v>0</v>
      </c>
      <c r="Q20" s="124">
        <f>SUMIF($B$8:$B$17,"Externo",Q8:Q17)</f>
        <v>0</v>
      </c>
      <c r="R20" s="99">
        <f t="shared" si="2"/>
        <v>0</v>
      </c>
    </row>
    <row r="21" spans="1:22" ht="20.399999999999999" thickBot="1" x14ac:dyDescent="0.35">
      <c r="A21" s="230" t="str">
        <f>CONCATENATE("Total ",A9)</f>
        <v xml:space="preserve">Total </v>
      </c>
      <c r="B21" s="231"/>
      <c r="C21" s="231"/>
      <c r="D21" s="232"/>
      <c r="E21" s="129">
        <f>E19+E20</f>
        <v>0</v>
      </c>
      <c r="F21" s="125">
        <f>F18+F20</f>
        <v>0</v>
      </c>
      <c r="G21" s="125">
        <f>G18+G20</f>
        <v>0</v>
      </c>
      <c r="H21" s="125">
        <f t="shared" ref="H21:Q21" si="4">H18+H20</f>
        <v>0</v>
      </c>
      <c r="I21" s="125">
        <f t="shared" si="4"/>
        <v>0</v>
      </c>
      <c r="J21" s="125">
        <f t="shared" ref="J21:M21" si="5">J18+J20</f>
        <v>0</v>
      </c>
      <c r="K21" s="125">
        <f t="shared" si="5"/>
        <v>0</v>
      </c>
      <c r="L21" s="125">
        <f t="shared" si="5"/>
        <v>0</v>
      </c>
      <c r="M21" s="125">
        <f t="shared" si="5"/>
        <v>0</v>
      </c>
      <c r="N21" s="125">
        <f t="shared" si="4"/>
        <v>0</v>
      </c>
      <c r="O21" s="125">
        <f t="shared" si="4"/>
        <v>0</v>
      </c>
      <c r="P21" s="125">
        <f t="shared" si="4"/>
        <v>0</v>
      </c>
      <c r="Q21" s="126">
        <f t="shared" si="4"/>
        <v>0</v>
      </c>
      <c r="R21" s="99">
        <f>+E21-SUM(F21:Q21)</f>
        <v>0</v>
      </c>
    </row>
    <row r="22" spans="1:22" x14ac:dyDescent="0.3"/>
    <row r="23" spans="1:22" x14ac:dyDescent="0.3"/>
    <row r="24" spans="1:22" x14ac:dyDescent="0.3"/>
    <row r="25" spans="1:22" x14ac:dyDescent="0.3"/>
  </sheetData>
  <sheetProtection insertRows="0" deleteRows="0"/>
  <mergeCells count="6">
    <mergeCell ref="C20:D20"/>
    <mergeCell ref="A21:D21"/>
    <mergeCell ref="A6:E6"/>
    <mergeCell ref="F6:Q6"/>
    <mergeCell ref="A4:D4"/>
    <mergeCell ref="C19:D19"/>
  </mergeCells>
  <conditionalFormatting sqref="R8:R18">
    <cfRule type="cellIs" dxfId="12" priority="2" operator="notEqual">
      <formula>0</formula>
    </cfRule>
  </conditionalFormatting>
  <dataValidations count="3">
    <dataValidation type="list" allowBlank="1" showInputMessage="1" showErrorMessage="1" sqref="B10:B17" xr:uid="{A9D968C8-3A7E-43D7-BBFD-E27D26FDB8CD}">
      <formula1>$S$2:$S$3</formula1>
    </dataValidation>
    <dataValidation type="decimal" allowBlank="1" showInputMessage="1" showErrorMessage="1" sqref="C8:D9" xr:uid="{0930CC9B-8102-4547-AD28-5354E6A765D6}">
      <formula1>0</formula1>
      <formula2>20000</formula2>
    </dataValidation>
    <dataValidation type="list" allowBlank="1" showInputMessage="1" showErrorMessage="1" sqref="B8:B9" xr:uid="{A5F5E16A-1812-4FCA-9E58-840A81E9B73D}">
      <formula1>"UDLA, Externo"</formula1>
    </dataValidation>
  </dataValidations>
  <hyperlinks>
    <hyperlink ref="Q2" location="Sintesis!A1" display="Inicio" xr:uid="{00000000-0004-0000-0300-000000000000}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54" fitToHeight="0" orientation="landscape" r:id="rId1"/>
  <headerFooter>
    <oddHeader>&amp;L&amp;G&amp;C&amp;"-,Negrita"&amp;20&amp;K00-020XI CONVOCATORIA A PROYECTOS DE INVESTIGACIÓN&amp;R&amp;G</oddHeader>
    <oddFooter xml:space="preserve">&amp;R&amp;10&amp;K00-033INV/F/PCI/4/0818
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B289-4B53-4C97-9499-F90A7A7D25D0}">
  <sheetPr codeName="Hoja5">
    <tabColor theme="3" tint="-0.249977111117893"/>
    <pageSetUpPr fitToPage="1"/>
  </sheetPr>
  <dimension ref="A1:U21"/>
  <sheetViews>
    <sheetView showGridLines="0" zoomScale="80" zoomScaleNormal="8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baseColWidth="10" defaultColWidth="0" defaultRowHeight="15.6" zeroHeight="1" x14ac:dyDescent="0.3"/>
  <cols>
    <col min="1" max="1" width="5.19921875" customWidth="1"/>
    <col min="2" max="2" width="19.69921875" style="199" bestFit="1" customWidth="1"/>
    <col min="3" max="3" width="20.09765625" style="199" bestFit="1" customWidth="1"/>
    <col min="4" max="4" width="20.59765625" style="199" customWidth="1"/>
    <col min="5" max="5" width="13" style="199" bestFit="1" customWidth="1"/>
    <col min="6" max="6" width="17.3984375" bestFit="1" customWidth="1"/>
    <col min="7" max="7" width="17.19921875" bestFit="1" customWidth="1"/>
    <col min="8" max="8" width="12.8984375" bestFit="1" customWidth="1"/>
    <col min="9" max="14" width="9.3984375" bestFit="1" customWidth="1"/>
    <col min="15" max="15" width="12.59765625" bestFit="1" customWidth="1"/>
    <col min="16" max="16" width="15.3984375" bestFit="1" customWidth="1"/>
    <col min="17" max="17" width="10.59765625" style="196" customWidth="1"/>
    <col min="18" max="18" width="18.3984375" style="196" hidden="1" customWidth="1"/>
    <col min="19" max="19" width="26.19921875" style="196" hidden="1" customWidth="1"/>
    <col min="20" max="20" width="7.59765625" style="196" hidden="1" customWidth="1"/>
    <col min="21" max="16384" width="10.59765625" style="196" hidden="1"/>
  </cols>
  <sheetData>
    <row r="1" spans="1:21" ht="21.6" thickBot="1" x14ac:dyDescent="0.35">
      <c r="A1" s="246" t="s">
        <v>99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8"/>
      <c r="Q1" s="195" t="s">
        <v>20</v>
      </c>
    </row>
    <row r="2" spans="1:21" ht="18.75" customHeight="1" x14ac:dyDescent="0.3">
      <c r="A2" s="249" t="s">
        <v>116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</row>
    <row r="3" spans="1:21" ht="16.2" thickBot="1" x14ac:dyDescent="0.35">
      <c r="A3" s="198"/>
      <c r="P3" s="200"/>
    </row>
    <row r="4" spans="1:21" ht="17.399999999999999" hidden="1" customHeight="1" thickBot="1" x14ac:dyDescent="0.35">
      <c r="A4" s="198"/>
      <c r="C4" s="13" t="s">
        <v>21</v>
      </c>
      <c r="D4" s="205">
        <f>+Sintesis!D5</f>
        <v>0</v>
      </c>
      <c r="E4" s="205"/>
      <c r="P4" s="200"/>
    </row>
    <row r="5" spans="1:21" ht="15.6" hidden="1" customHeight="1" x14ac:dyDescent="0.3">
      <c r="A5" s="198"/>
      <c r="P5" s="200"/>
    </row>
    <row r="6" spans="1:21" s="197" customFormat="1" ht="43.8" thickBot="1" x14ac:dyDescent="0.35">
      <c r="A6" s="185" t="s">
        <v>100</v>
      </c>
      <c r="B6" s="74" t="s">
        <v>114</v>
      </c>
      <c r="C6" s="75" t="s">
        <v>109</v>
      </c>
      <c r="D6" s="74" t="s">
        <v>110</v>
      </c>
      <c r="E6" s="74" t="s">
        <v>40</v>
      </c>
      <c r="F6" s="74" t="s">
        <v>105</v>
      </c>
      <c r="G6" s="184" t="s">
        <v>108</v>
      </c>
      <c r="H6" s="184" t="s">
        <v>111</v>
      </c>
      <c r="I6" s="74" t="s">
        <v>101</v>
      </c>
      <c r="J6" s="74" t="s">
        <v>102</v>
      </c>
      <c r="K6" s="74" t="s">
        <v>103</v>
      </c>
      <c r="L6" s="74" t="s">
        <v>104</v>
      </c>
      <c r="M6" s="74" t="s">
        <v>134</v>
      </c>
      <c r="N6" s="74" t="s">
        <v>135</v>
      </c>
      <c r="O6" s="74" t="s">
        <v>112</v>
      </c>
      <c r="P6" s="186" t="s">
        <v>113</v>
      </c>
    </row>
    <row r="7" spans="1:21" ht="24.9" customHeight="1" x14ac:dyDescent="0.3">
      <c r="A7" s="201">
        <v>1</v>
      </c>
      <c r="B7" s="76"/>
      <c r="C7" s="77"/>
      <c r="D7" s="76"/>
      <c r="E7" s="76" t="s">
        <v>32</v>
      </c>
      <c r="F7" s="78"/>
      <c r="G7" s="81"/>
      <c r="H7" s="73" t="str">
        <f>IFERROR(INDEX($S$7:$T$21,MATCH(G7,$S$7:$S$21,0),2),"")</f>
        <v/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204">
        <f t="shared" ref="O7:O18" si="0">SUM(I7:N7)*4*6</f>
        <v>0</v>
      </c>
      <c r="P7" s="187">
        <f t="shared" ref="P7:P18" si="1">IFERROR(O7*H7,0)</f>
        <v>0</v>
      </c>
      <c r="R7" s="208" t="s">
        <v>106</v>
      </c>
      <c r="S7" s="208" t="s">
        <v>176</v>
      </c>
      <c r="T7" s="209">
        <v>10.65967015072332</v>
      </c>
      <c r="U7" s="208" t="s">
        <v>32</v>
      </c>
    </row>
    <row r="8" spans="1:21" ht="24.9" customHeight="1" x14ac:dyDescent="0.3">
      <c r="A8" s="202">
        <v>2</v>
      </c>
      <c r="B8" s="206"/>
      <c r="C8" s="207"/>
      <c r="D8" s="206"/>
      <c r="E8" s="206" t="s">
        <v>32</v>
      </c>
      <c r="F8" s="79"/>
      <c r="G8" s="81"/>
      <c r="H8" s="73" t="str">
        <f t="shared" ref="H8:H18" si="2">IFERROR(INDEX($S$7:$T$21,MATCH(G8,$S$7:$S$21,0),2),"")</f>
        <v/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f t="shared" si="0"/>
        <v>0</v>
      </c>
      <c r="P8" s="188">
        <f t="shared" si="1"/>
        <v>0</v>
      </c>
      <c r="R8" s="208" t="s">
        <v>107</v>
      </c>
      <c r="S8" s="208" t="s">
        <v>177</v>
      </c>
      <c r="T8" s="209">
        <v>12.299619404680755</v>
      </c>
      <c r="U8" s="208" t="s">
        <v>31</v>
      </c>
    </row>
    <row r="9" spans="1:21" ht="24.9" customHeight="1" x14ac:dyDescent="0.3">
      <c r="A9" s="202">
        <v>3</v>
      </c>
      <c r="B9" s="206"/>
      <c r="C9" s="207"/>
      <c r="D9" s="206"/>
      <c r="E9" s="206" t="s">
        <v>32</v>
      </c>
      <c r="F9" s="81"/>
      <c r="G9" s="81"/>
      <c r="H9" s="73" t="str">
        <f t="shared" si="2"/>
        <v/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f t="shared" si="0"/>
        <v>0</v>
      </c>
      <c r="P9" s="188">
        <f t="shared" si="1"/>
        <v>0</v>
      </c>
      <c r="R9" s="208" t="s">
        <v>115</v>
      </c>
      <c r="S9" s="208" t="s">
        <v>178</v>
      </c>
      <c r="T9" s="209">
        <v>13.018125000000001</v>
      </c>
      <c r="U9" s="208"/>
    </row>
    <row r="10" spans="1:21" ht="24.9" customHeight="1" x14ac:dyDescent="0.3">
      <c r="A10" s="202">
        <v>4</v>
      </c>
      <c r="B10" s="206"/>
      <c r="C10" s="207"/>
      <c r="D10" s="206"/>
      <c r="E10" s="206" t="s">
        <v>32</v>
      </c>
      <c r="F10" s="81"/>
      <c r="G10" s="81"/>
      <c r="H10" s="73" t="str">
        <f t="shared" si="2"/>
        <v/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f t="shared" si="0"/>
        <v>0</v>
      </c>
      <c r="P10" s="188">
        <f t="shared" si="1"/>
        <v>0</v>
      </c>
      <c r="R10" s="208"/>
      <c r="S10" s="208" t="s">
        <v>179</v>
      </c>
      <c r="T10" s="209">
        <v>16.620625</v>
      </c>
      <c r="U10" s="208"/>
    </row>
    <row r="11" spans="1:21" ht="24.9" customHeight="1" x14ac:dyDescent="0.3">
      <c r="A11" s="202">
        <v>5</v>
      </c>
      <c r="B11" s="206"/>
      <c r="C11" s="207"/>
      <c r="D11" s="206"/>
      <c r="E11" s="206" t="s">
        <v>32</v>
      </c>
      <c r="F11" s="81"/>
      <c r="G11" s="81"/>
      <c r="H11" s="73" t="str">
        <f t="shared" si="2"/>
        <v/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f t="shared" si="0"/>
        <v>0</v>
      </c>
      <c r="P11" s="188">
        <f t="shared" si="1"/>
        <v>0</v>
      </c>
      <c r="R11" s="208"/>
      <c r="S11" s="208" t="s">
        <v>180</v>
      </c>
      <c r="T11" s="209">
        <v>19.649999999999999</v>
      </c>
      <c r="U11" s="208"/>
    </row>
    <row r="12" spans="1:21" ht="24.9" customHeight="1" x14ac:dyDescent="0.3">
      <c r="A12" s="202">
        <v>6</v>
      </c>
      <c r="B12" s="206"/>
      <c r="C12" s="207"/>
      <c r="D12" s="206"/>
      <c r="E12" s="206" t="s">
        <v>32</v>
      </c>
      <c r="F12" s="81"/>
      <c r="G12" s="81"/>
      <c r="H12" s="73" t="str">
        <f t="shared" si="2"/>
        <v/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f t="shared" si="0"/>
        <v>0</v>
      </c>
      <c r="P12" s="188">
        <f t="shared" si="1"/>
        <v>0</v>
      </c>
      <c r="R12" s="208"/>
      <c r="S12" s="208" t="s">
        <v>166</v>
      </c>
      <c r="T12" s="209">
        <v>22.964507575757576</v>
      </c>
      <c r="U12" s="208"/>
    </row>
    <row r="13" spans="1:21" ht="24.9" customHeight="1" x14ac:dyDescent="0.3">
      <c r="A13" s="202">
        <v>7</v>
      </c>
      <c r="B13" s="206"/>
      <c r="C13" s="207"/>
      <c r="D13" s="206"/>
      <c r="E13" s="206" t="s">
        <v>32</v>
      </c>
      <c r="F13" s="79"/>
      <c r="G13" s="81"/>
      <c r="H13" s="73" t="str">
        <f t="shared" si="2"/>
        <v/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f t="shared" si="0"/>
        <v>0</v>
      </c>
      <c r="P13" s="188">
        <f t="shared" si="1"/>
        <v>0</v>
      </c>
      <c r="R13" s="208"/>
      <c r="S13" s="208" t="s">
        <v>167</v>
      </c>
      <c r="T13" s="209">
        <v>23.784668560606061</v>
      </c>
      <c r="U13" s="208"/>
    </row>
    <row r="14" spans="1:21" ht="24.9" customHeight="1" x14ac:dyDescent="0.3">
      <c r="A14" s="202">
        <v>8</v>
      </c>
      <c r="B14" s="206"/>
      <c r="C14" s="207"/>
      <c r="D14" s="206"/>
      <c r="E14" s="206" t="s">
        <v>32</v>
      </c>
      <c r="F14" s="81"/>
      <c r="G14" s="81"/>
      <c r="H14" s="73" t="str">
        <f t="shared" si="2"/>
        <v/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0"/>
        <v>0</v>
      </c>
      <c r="P14" s="188">
        <f t="shared" si="1"/>
        <v>0</v>
      </c>
      <c r="R14" s="208"/>
      <c r="S14" s="208" t="s">
        <v>168</v>
      </c>
      <c r="T14" s="209">
        <v>24.604829545454546</v>
      </c>
      <c r="U14" s="208"/>
    </row>
    <row r="15" spans="1:21" ht="24.9" customHeight="1" x14ac:dyDescent="0.3">
      <c r="A15" s="202">
        <v>9</v>
      </c>
      <c r="B15" s="206"/>
      <c r="C15" s="207"/>
      <c r="D15" s="206"/>
      <c r="E15" s="206" t="s">
        <v>32</v>
      </c>
      <c r="F15" s="81"/>
      <c r="G15" s="81"/>
      <c r="H15" s="73" t="str">
        <f t="shared" si="2"/>
        <v/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f t="shared" si="0"/>
        <v>0</v>
      </c>
      <c r="P15" s="188">
        <f t="shared" si="1"/>
        <v>0</v>
      </c>
      <c r="R15" s="208"/>
      <c r="S15" s="208" t="s">
        <v>169</v>
      </c>
      <c r="T15" s="209">
        <v>24.61303115530303</v>
      </c>
      <c r="U15" s="208"/>
    </row>
    <row r="16" spans="1:21" ht="24.9" customHeight="1" x14ac:dyDescent="0.3">
      <c r="A16" s="202">
        <v>10</v>
      </c>
      <c r="B16" s="206"/>
      <c r="C16" s="207"/>
      <c r="D16" s="206"/>
      <c r="E16" s="206" t="s">
        <v>32</v>
      </c>
      <c r="F16" s="81"/>
      <c r="G16" s="81"/>
      <c r="H16" s="73" t="str">
        <f t="shared" si="2"/>
        <v/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f t="shared" si="0"/>
        <v>0</v>
      </c>
      <c r="P16" s="188">
        <f t="shared" si="1"/>
        <v>0</v>
      </c>
      <c r="R16" s="208"/>
      <c r="S16" s="208" t="s">
        <v>170</v>
      </c>
      <c r="T16" s="209">
        <v>27.889574289772732</v>
      </c>
      <c r="U16" s="208"/>
    </row>
    <row r="17" spans="1:21" ht="24.9" customHeight="1" x14ac:dyDescent="0.3">
      <c r="A17" s="202">
        <v>11</v>
      </c>
      <c r="B17" s="206"/>
      <c r="C17" s="207"/>
      <c r="D17" s="206"/>
      <c r="E17" s="206" t="s">
        <v>32</v>
      </c>
      <c r="F17" s="81"/>
      <c r="G17" s="81"/>
      <c r="H17" s="73" t="str">
        <f t="shared" si="2"/>
        <v/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f t="shared" si="0"/>
        <v>0</v>
      </c>
      <c r="P17" s="188">
        <f t="shared" si="1"/>
        <v>0</v>
      </c>
      <c r="R17" s="208"/>
      <c r="S17" s="208" t="s">
        <v>171</v>
      </c>
      <c r="T17" s="209">
        <v>31.166117424242422</v>
      </c>
      <c r="U17" s="208"/>
    </row>
    <row r="18" spans="1:21" ht="24.9" customHeight="1" thickBot="1" x14ac:dyDescent="0.35">
      <c r="A18" s="203">
        <v>12</v>
      </c>
      <c r="B18" s="189"/>
      <c r="C18" s="190"/>
      <c r="D18" s="189"/>
      <c r="E18" s="189" t="s">
        <v>32</v>
      </c>
      <c r="F18" s="191"/>
      <c r="G18" s="191"/>
      <c r="H18" s="192" t="str">
        <f t="shared" si="2"/>
        <v/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f t="shared" si="0"/>
        <v>0</v>
      </c>
      <c r="P18" s="194">
        <f t="shared" si="1"/>
        <v>0</v>
      </c>
      <c r="R18" s="208"/>
      <c r="S18" s="208" t="s">
        <v>172</v>
      </c>
      <c r="T18" s="209">
        <v>31.17431903409091</v>
      </c>
      <c r="U18" s="208"/>
    </row>
    <row r="19" spans="1:21" x14ac:dyDescent="0.3">
      <c r="A19" s="71"/>
      <c r="B19" s="72"/>
      <c r="C19" s="72"/>
      <c r="D19" s="72"/>
      <c r="E19" s="72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R19" s="208"/>
      <c r="S19" s="208" t="s">
        <v>173</v>
      </c>
      <c r="T19" s="209">
        <v>33.630701183712127</v>
      </c>
      <c r="U19" s="208"/>
    </row>
    <row r="20" spans="1:21" x14ac:dyDescent="0.3">
      <c r="O20" t="s">
        <v>131</v>
      </c>
      <c r="P20" s="97">
        <f>SUMIF(E7:$E$18,"UDLA",$P$7:$P$18)</f>
        <v>0</v>
      </c>
      <c r="R20" s="208"/>
      <c r="S20" s="208" t="s">
        <v>174</v>
      </c>
      <c r="T20" s="209">
        <v>36.299999999999997</v>
      </c>
      <c r="U20" s="208"/>
    </row>
    <row r="21" spans="1:21" x14ac:dyDescent="0.3">
      <c r="O21" t="s">
        <v>130</v>
      </c>
      <c r="P21" s="97">
        <f>SUMIF(E7:$E$18,"Externo",$P$7:$P$18)</f>
        <v>0</v>
      </c>
      <c r="R21" s="208"/>
      <c r="S21" s="208" t="s">
        <v>175</v>
      </c>
      <c r="T21" s="209">
        <v>36.087083333333332</v>
      </c>
      <c r="U21" s="208"/>
    </row>
  </sheetData>
  <sheetProtection algorithmName="SHA-512" hashValue="n9LUgZ0aJzbXEnIrlbuSmKiHnjFxe1R2BKn8yjNr4nsv1osP6PTXZ4n4cP/kU4lg9ba0RBCLDXNaruirkbCTZA==" saltValue="LErqrtFexvUVlx+02oJBoQ==" spinCount="100000" sheet="1" objects="1" scenarios="1" selectLockedCells="1"/>
  <mergeCells count="2">
    <mergeCell ref="A1:P1"/>
    <mergeCell ref="A2:P2"/>
  </mergeCells>
  <phoneticPr fontId="11" type="noConversion"/>
  <dataValidations count="3">
    <dataValidation type="list" allowBlank="1" showInputMessage="1" showErrorMessage="1" sqref="E7:E18" xr:uid="{7294E796-6FF2-4C24-8BDC-DFF83530A4DB}">
      <formula1>$U$7:$U$8</formula1>
    </dataValidation>
    <dataValidation type="list" allowBlank="1" showInputMessage="1" showErrorMessage="1" sqref="F7:F18" xr:uid="{C3D6524B-BB86-4FCD-84C7-F03F31677FAB}">
      <formula1>$R$7:$R$9</formula1>
    </dataValidation>
    <dataValidation type="list" allowBlank="1" showInputMessage="1" showErrorMessage="1" sqref="G7:G18" xr:uid="{24F4ADF7-9997-489E-B6F9-BCF2B2B65DB9}">
      <formula1>$S$7:$S$21</formula1>
    </dataValidation>
  </dataValidations>
  <hyperlinks>
    <hyperlink ref="Q1" location="Sintesis!A1" display="Inicio" xr:uid="{32F1B01D-A940-4D69-8516-7D7F8591C62C}"/>
  </hyperlinks>
  <printOptions horizontalCentered="1"/>
  <pageMargins left="0.19685039370078741" right="0.19685039370078741" top="0.98425196850393704" bottom="0.19685039370078741" header="0.59055118110236227" footer="0"/>
  <pageSetup paperSize="9" scale="63" orientation="landscape" r:id="rId1"/>
  <headerFooter>
    <oddHeader>&amp;L&amp;G&amp;C&amp;"-,Negrita"&amp;20&amp;K878787XI CONVOCATORIA A PROYECTOS DE INVESTIGACIÓN&amp;R&amp;G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0" tint="-0.34998626667073579"/>
    <pageSetUpPr fitToPage="1"/>
  </sheetPr>
  <dimension ref="A1:AO102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9" sqref="D9:J9"/>
    </sheetView>
  </sheetViews>
  <sheetFormatPr baseColWidth="10" defaultColWidth="0" defaultRowHeight="10.199999999999999" zeroHeight="1" x14ac:dyDescent="0.3"/>
  <cols>
    <col min="1" max="1" width="2.59765625" style="32" customWidth="1"/>
    <col min="2" max="2" width="6.3984375" style="44" bestFit="1" customWidth="1"/>
    <col min="3" max="3" width="58.59765625" style="32" customWidth="1"/>
    <col min="4" max="39" width="4.59765625" style="32" customWidth="1"/>
    <col min="40" max="40" width="12.59765625" style="32" customWidth="1"/>
    <col min="41" max="41" width="11" style="32" customWidth="1"/>
    <col min="42" max="16384" width="11" style="32" hidden="1"/>
  </cols>
  <sheetData>
    <row r="1" spans="1:41" s="1" customFormat="1" ht="6.9" customHeight="1" x14ac:dyDescent="0.3">
      <c r="B1" s="42"/>
    </row>
    <row r="2" spans="1:41" s="1" customFormat="1" ht="25.8" x14ac:dyDescent="0.3">
      <c r="B2" s="42"/>
      <c r="D2" s="261" t="s">
        <v>78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3" t="s">
        <v>29</v>
      </c>
      <c r="AC2" s="3" t="s">
        <v>30</v>
      </c>
    </row>
    <row r="3" spans="1:41" s="1" customFormat="1" ht="6.9" customHeight="1" x14ac:dyDescent="0.3">
      <c r="B3" s="42"/>
    </row>
    <row r="4" spans="1:41" s="1" customFormat="1" ht="22.8" x14ac:dyDescent="0.3">
      <c r="B4" s="262" t="s">
        <v>0</v>
      </c>
      <c r="C4" s="262"/>
      <c r="AO4" s="31" t="s">
        <v>20</v>
      </c>
    </row>
    <row r="5" spans="1:41" s="1" customFormat="1" ht="6.9" customHeight="1" thickBot="1" x14ac:dyDescent="0.35">
      <c r="B5" s="263"/>
      <c r="C5" s="263"/>
    </row>
    <row r="6" spans="1:41" ht="18" thickBot="1" x14ac:dyDescent="0.35">
      <c r="B6" s="252" t="s">
        <v>7</v>
      </c>
      <c r="C6" s="253"/>
      <c r="D6" s="256" t="s">
        <v>23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8"/>
      <c r="P6" s="257" t="s">
        <v>79</v>
      </c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8"/>
      <c r="AB6" s="257" t="s">
        <v>117</v>
      </c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8"/>
      <c r="AN6" s="259" t="s">
        <v>1</v>
      </c>
    </row>
    <row r="7" spans="1:41" ht="15" thickBot="1" x14ac:dyDescent="0.35">
      <c r="B7" s="254"/>
      <c r="C7" s="255"/>
      <c r="D7" s="39" t="s">
        <v>54</v>
      </c>
      <c r="E7" s="40" t="s">
        <v>55</v>
      </c>
      <c r="F7" s="40" t="s">
        <v>56</v>
      </c>
      <c r="G7" s="40" t="s">
        <v>57</v>
      </c>
      <c r="H7" s="40" t="s">
        <v>58</v>
      </c>
      <c r="I7" s="40" t="s">
        <v>59</v>
      </c>
      <c r="J7" s="40" t="s">
        <v>60</v>
      </c>
      <c r="K7" s="40" t="s">
        <v>61</v>
      </c>
      <c r="L7" s="40" t="s">
        <v>62</v>
      </c>
      <c r="M7" s="40" t="s">
        <v>63</v>
      </c>
      <c r="N7" s="40" t="s">
        <v>64</v>
      </c>
      <c r="O7" s="41" t="s">
        <v>65</v>
      </c>
      <c r="P7" s="40" t="s">
        <v>66</v>
      </c>
      <c r="Q7" s="40" t="s">
        <v>67</v>
      </c>
      <c r="R7" s="40" t="s">
        <v>68</v>
      </c>
      <c r="S7" s="40" t="s">
        <v>69</v>
      </c>
      <c r="T7" s="40" t="s">
        <v>70</v>
      </c>
      <c r="U7" s="40" t="s">
        <v>71</v>
      </c>
      <c r="V7" s="40" t="s">
        <v>72</v>
      </c>
      <c r="W7" s="40" t="s">
        <v>73</v>
      </c>
      <c r="X7" s="40" t="s">
        <v>74</v>
      </c>
      <c r="Y7" s="40" t="s">
        <v>75</v>
      </c>
      <c r="Z7" s="40" t="s">
        <v>76</v>
      </c>
      <c r="AA7" s="41" t="s">
        <v>77</v>
      </c>
      <c r="AB7" s="40" t="s">
        <v>118</v>
      </c>
      <c r="AC7" s="40" t="s">
        <v>119</v>
      </c>
      <c r="AD7" s="40" t="s">
        <v>120</v>
      </c>
      <c r="AE7" s="40" t="s">
        <v>121</v>
      </c>
      <c r="AF7" s="40" t="s">
        <v>122</v>
      </c>
      <c r="AG7" s="40" t="s">
        <v>123</v>
      </c>
      <c r="AH7" s="40" t="s">
        <v>124</v>
      </c>
      <c r="AI7" s="40" t="s">
        <v>125</v>
      </c>
      <c r="AJ7" s="40" t="s">
        <v>126</v>
      </c>
      <c r="AK7" s="40" t="s">
        <v>127</v>
      </c>
      <c r="AL7" s="40" t="s">
        <v>128</v>
      </c>
      <c r="AM7" s="41" t="s">
        <v>129</v>
      </c>
      <c r="AN7" s="260"/>
    </row>
    <row r="8" spans="1:41" ht="15.6" x14ac:dyDescent="0.3">
      <c r="B8" s="51" t="s">
        <v>80</v>
      </c>
      <c r="C8" s="53"/>
      <c r="D8" s="33">
        <f t="shared" ref="D8:AA8" si="0">COUNTA(D9:D18)</f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5">
        <f t="shared" si="0"/>
        <v>0</v>
      </c>
      <c r="P8" s="33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5">
        <f t="shared" si="0"/>
        <v>0</v>
      </c>
      <c r="AB8" s="33">
        <f t="shared" ref="AB8:AM8" si="1">COUNTA(AB9:AB18)</f>
        <v>0</v>
      </c>
      <c r="AC8" s="34">
        <f t="shared" si="1"/>
        <v>0</v>
      </c>
      <c r="AD8" s="34">
        <f t="shared" si="1"/>
        <v>0</v>
      </c>
      <c r="AE8" s="34">
        <f t="shared" si="1"/>
        <v>0</v>
      </c>
      <c r="AF8" s="34">
        <f t="shared" si="1"/>
        <v>0</v>
      </c>
      <c r="AG8" s="34">
        <f t="shared" si="1"/>
        <v>0</v>
      </c>
      <c r="AH8" s="34">
        <f t="shared" si="1"/>
        <v>0</v>
      </c>
      <c r="AI8" s="34">
        <f t="shared" si="1"/>
        <v>0</v>
      </c>
      <c r="AJ8" s="34">
        <f t="shared" si="1"/>
        <v>0</v>
      </c>
      <c r="AK8" s="34">
        <f t="shared" si="1"/>
        <v>0</v>
      </c>
      <c r="AL8" s="34">
        <f t="shared" si="1"/>
        <v>0</v>
      </c>
      <c r="AM8" s="35">
        <f t="shared" si="1"/>
        <v>0</v>
      </c>
      <c r="AN8" s="36">
        <f>COUNTIF(D8:AM8,"&gt;0")</f>
        <v>0</v>
      </c>
    </row>
    <row r="9" spans="1:41" s="37" customFormat="1" ht="15.6" x14ac:dyDescent="0.3">
      <c r="A9" s="32"/>
      <c r="B9" s="45" t="s">
        <v>81</v>
      </c>
      <c r="C9" s="52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4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4"/>
      <c r="AC9" s="2"/>
      <c r="AD9" s="2"/>
      <c r="AE9" s="2"/>
      <c r="AF9" s="2"/>
      <c r="AG9" s="2"/>
      <c r="AH9" s="2"/>
      <c r="AI9" s="2"/>
      <c r="AJ9" s="2"/>
      <c r="AK9" s="2"/>
      <c r="AL9" s="2"/>
      <c r="AM9" s="5"/>
      <c r="AN9" s="38">
        <f>COUNTA(Tabla1[[#This Row],[Columna3]:[Columna38]])</f>
        <v>0</v>
      </c>
    </row>
    <row r="10" spans="1:41" s="37" customFormat="1" ht="15.6" x14ac:dyDescent="0.3">
      <c r="A10" s="32"/>
      <c r="B10" s="45" t="s">
        <v>82</v>
      </c>
      <c r="C10" s="52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5"/>
      <c r="P10" s="4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5"/>
      <c r="AN10" s="38">
        <f>COUNTA(Tabla1[[#This Row],[Columna3]:[Columna38]])</f>
        <v>0</v>
      </c>
    </row>
    <row r="11" spans="1:41" s="37" customFormat="1" ht="15.6" x14ac:dyDescent="0.3">
      <c r="A11" s="32"/>
      <c r="B11" s="45" t="s">
        <v>83</v>
      </c>
      <c r="C11" s="52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  <c r="P11" s="4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5"/>
      <c r="AN11" s="38">
        <f>COUNTA(Tabla1[[#This Row],[Columna3]:[Columna38]])</f>
        <v>0</v>
      </c>
    </row>
    <row r="12" spans="1:41" s="37" customFormat="1" ht="15.6" x14ac:dyDescent="0.3">
      <c r="A12" s="32"/>
      <c r="B12" s="45" t="s">
        <v>84</v>
      </c>
      <c r="C12" s="5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4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"/>
      <c r="AN12" s="38">
        <f>COUNTA(Tabla1[[#This Row],[Columna3]:[Columna38]])</f>
        <v>0</v>
      </c>
    </row>
    <row r="13" spans="1:41" s="37" customFormat="1" ht="15.6" x14ac:dyDescent="0.3">
      <c r="A13" s="32"/>
      <c r="B13" s="45" t="s">
        <v>85</v>
      </c>
      <c r="C13" s="52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5"/>
      <c r="AN13" s="38">
        <f>COUNTA(Tabla1[[#This Row],[Columna3]:[Columna38]])</f>
        <v>0</v>
      </c>
    </row>
    <row r="14" spans="1:41" s="37" customFormat="1" ht="15.6" x14ac:dyDescent="0.3">
      <c r="A14" s="32"/>
      <c r="B14" s="45" t="s">
        <v>86</v>
      </c>
      <c r="C14" s="52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5"/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5"/>
      <c r="AN14" s="38">
        <f>COUNTA(Tabla1[[#This Row],[Columna3]:[Columna38]])</f>
        <v>0</v>
      </c>
    </row>
    <row r="15" spans="1:41" s="37" customFormat="1" ht="15.6" x14ac:dyDescent="0.3">
      <c r="A15" s="32"/>
      <c r="B15" s="45" t="s">
        <v>87</v>
      </c>
      <c r="C15" s="52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5"/>
      <c r="P15" s="4"/>
      <c r="Q15" s="2"/>
      <c r="R15" s="2"/>
      <c r="S15" s="2"/>
      <c r="T15" s="2"/>
      <c r="U15" s="2"/>
      <c r="V15" s="2"/>
      <c r="W15" s="2"/>
      <c r="X15" s="2"/>
      <c r="Y15" s="2"/>
      <c r="Z15" s="2"/>
      <c r="AA15" s="5"/>
      <c r="AB15" s="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5"/>
      <c r="AN15" s="38">
        <f>COUNTA(Tabla1[[#This Row],[Columna3]:[Columna38]])</f>
        <v>0</v>
      </c>
    </row>
    <row r="16" spans="1:41" s="37" customFormat="1" ht="15.6" x14ac:dyDescent="0.3">
      <c r="A16" s="32"/>
      <c r="B16" s="45" t="s">
        <v>88</v>
      </c>
      <c r="C16" s="52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5"/>
      <c r="P16" s="4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5"/>
      <c r="AN16" s="38">
        <f>COUNTA(Tabla1[[#This Row],[Columna3]:[Columna38]])</f>
        <v>0</v>
      </c>
    </row>
    <row r="17" spans="1:40" s="37" customFormat="1" ht="15.6" x14ac:dyDescent="0.3">
      <c r="A17" s="32"/>
      <c r="B17" s="45" t="s">
        <v>89</v>
      </c>
      <c r="C17" s="52" t="s">
        <v>94</v>
      </c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5"/>
      <c r="P17" s="4"/>
      <c r="Q17" s="2"/>
      <c r="R17" s="2"/>
      <c r="S17" s="2"/>
      <c r="T17" s="2"/>
      <c r="U17" s="2"/>
      <c r="V17" s="2"/>
      <c r="W17" s="2"/>
      <c r="X17" s="2"/>
      <c r="Y17" s="2"/>
      <c r="Z17" s="2"/>
      <c r="AA17" s="5"/>
      <c r="AB17" s="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5"/>
      <c r="AN17" s="38">
        <f>COUNTA(Tabla1[[#This Row],[Columna3]:[Columna38]])</f>
        <v>0</v>
      </c>
    </row>
    <row r="18" spans="1:40" ht="15.6" x14ac:dyDescent="0.3">
      <c r="B18" s="45" t="s">
        <v>90</v>
      </c>
      <c r="C18" s="52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5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  <c r="AA18" s="5"/>
      <c r="AB18" s="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5"/>
      <c r="AN18" s="38">
        <f>COUNTA(Tabla1[[#This Row],[Columna3]:[Columna38]])</f>
        <v>0</v>
      </c>
    </row>
    <row r="19" spans="1:40" ht="9.75" customHeight="1" thickBot="1" x14ac:dyDescent="0.35">
      <c r="B19" s="43"/>
      <c r="C19" s="47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4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0"/>
      <c r="AN19" s="29"/>
    </row>
    <row r="20" spans="1:40" ht="15.6" x14ac:dyDescent="0.3">
      <c r="B20" s="51" t="s">
        <v>91</v>
      </c>
      <c r="C20" s="53"/>
      <c r="D20" s="33">
        <f t="shared" ref="D20:AA20" si="2">COUNTA(D21:D30)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34">
        <f t="shared" si="2"/>
        <v>0</v>
      </c>
      <c r="I20" s="34">
        <f t="shared" si="2"/>
        <v>0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5">
        <f t="shared" si="2"/>
        <v>0</v>
      </c>
      <c r="P20" s="33">
        <f t="shared" si="2"/>
        <v>0</v>
      </c>
      <c r="Q20" s="34">
        <f t="shared" si="2"/>
        <v>0</v>
      </c>
      <c r="R20" s="34">
        <f t="shared" si="2"/>
        <v>0</v>
      </c>
      <c r="S20" s="34">
        <f t="shared" si="2"/>
        <v>0</v>
      </c>
      <c r="T20" s="34">
        <f t="shared" si="2"/>
        <v>0</v>
      </c>
      <c r="U20" s="34">
        <f t="shared" si="2"/>
        <v>0</v>
      </c>
      <c r="V20" s="34">
        <f t="shared" si="2"/>
        <v>0</v>
      </c>
      <c r="W20" s="34">
        <f t="shared" si="2"/>
        <v>0</v>
      </c>
      <c r="X20" s="34">
        <f t="shared" si="2"/>
        <v>0</v>
      </c>
      <c r="Y20" s="34">
        <f t="shared" si="2"/>
        <v>0</v>
      </c>
      <c r="Z20" s="34">
        <f t="shared" si="2"/>
        <v>0</v>
      </c>
      <c r="AA20" s="35">
        <f t="shared" si="2"/>
        <v>0</v>
      </c>
      <c r="AB20" s="33">
        <f t="shared" ref="AB20:AM20" si="3">COUNTA(AB21:AB30)</f>
        <v>0</v>
      </c>
      <c r="AC20" s="34">
        <f t="shared" si="3"/>
        <v>0</v>
      </c>
      <c r="AD20" s="34">
        <f t="shared" si="3"/>
        <v>0</v>
      </c>
      <c r="AE20" s="34">
        <f t="shared" si="3"/>
        <v>0</v>
      </c>
      <c r="AF20" s="34">
        <f t="shared" si="3"/>
        <v>0</v>
      </c>
      <c r="AG20" s="34">
        <f t="shared" si="3"/>
        <v>0</v>
      </c>
      <c r="AH20" s="34">
        <f t="shared" si="3"/>
        <v>0</v>
      </c>
      <c r="AI20" s="34">
        <f t="shared" si="3"/>
        <v>0</v>
      </c>
      <c r="AJ20" s="34">
        <f t="shared" si="3"/>
        <v>0</v>
      </c>
      <c r="AK20" s="34">
        <f t="shared" si="3"/>
        <v>0</v>
      </c>
      <c r="AL20" s="34">
        <f t="shared" si="3"/>
        <v>0</v>
      </c>
      <c r="AM20" s="35">
        <f t="shared" si="3"/>
        <v>0</v>
      </c>
      <c r="AN20" s="36">
        <f>COUNTIF(D20:AM20,"&gt;0")</f>
        <v>0</v>
      </c>
    </row>
    <row r="21" spans="1:40" s="37" customFormat="1" ht="15.6" x14ac:dyDescent="0.3">
      <c r="A21" s="32"/>
      <c r="B21" s="45" t="s">
        <v>81</v>
      </c>
      <c r="C21" s="52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5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5"/>
      <c r="AB21" s="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5"/>
      <c r="AN21" s="38">
        <f>COUNTA(Tabla13[[#This Row],[Columna3]:[Columna38]])</f>
        <v>0</v>
      </c>
    </row>
    <row r="22" spans="1:40" s="37" customFormat="1" ht="15.6" x14ac:dyDescent="0.3">
      <c r="A22" s="32"/>
      <c r="B22" s="45" t="s">
        <v>82</v>
      </c>
      <c r="C22" s="52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5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5"/>
      <c r="AN22" s="38">
        <f>COUNTA(Tabla13[[#This Row],[Columna3]:[Columna38]])</f>
        <v>0</v>
      </c>
    </row>
    <row r="23" spans="1:40" s="37" customFormat="1" ht="15.6" x14ac:dyDescent="0.3">
      <c r="A23" s="32"/>
      <c r="B23" s="45" t="s">
        <v>83</v>
      </c>
      <c r="C23" s="52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5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5"/>
      <c r="AB23" s="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5"/>
      <c r="AN23" s="38">
        <f>COUNTA(Tabla13[[#This Row],[Columna3]:[Columna38]])</f>
        <v>0</v>
      </c>
    </row>
    <row r="24" spans="1:40" s="37" customFormat="1" ht="15.6" x14ac:dyDescent="0.3">
      <c r="A24" s="32"/>
      <c r="B24" s="45" t="s">
        <v>84</v>
      </c>
      <c r="C24" s="52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5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5"/>
      <c r="AB24" s="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5"/>
      <c r="AN24" s="38">
        <f>COUNTA(Tabla13[[#This Row],[Columna3]:[Columna38]])</f>
        <v>0</v>
      </c>
    </row>
    <row r="25" spans="1:40" s="37" customFormat="1" ht="15.6" x14ac:dyDescent="0.3">
      <c r="A25" s="32"/>
      <c r="B25" s="45" t="s">
        <v>85</v>
      </c>
      <c r="C25" s="52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5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5"/>
      <c r="AB25" s="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5"/>
      <c r="AN25" s="38">
        <f>COUNTA(Tabla13[[#This Row],[Columna3]:[Columna38]])</f>
        <v>0</v>
      </c>
    </row>
    <row r="26" spans="1:40" s="37" customFormat="1" ht="15.6" x14ac:dyDescent="0.3">
      <c r="A26" s="32"/>
      <c r="B26" s="45" t="s">
        <v>86</v>
      </c>
      <c r="C26" s="52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5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5"/>
      <c r="AB26" s="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5"/>
      <c r="AN26" s="38">
        <f>COUNTA(Tabla13[[#This Row],[Columna3]:[Columna38]])</f>
        <v>0</v>
      </c>
    </row>
    <row r="27" spans="1:40" s="37" customFormat="1" ht="15.6" x14ac:dyDescent="0.3">
      <c r="A27" s="32"/>
      <c r="B27" s="45" t="s">
        <v>87</v>
      </c>
      <c r="C27" s="52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5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38">
        <f>COUNTA(Tabla13[[#This Row],[Columna3]:[Columna38]])</f>
        <v>0</v>
      </c>
    </row>
    <row r="28" spans="1:40" s="37" customFormat="1" ht="15.6" x14ac:dyDescent="0.3">
      <c r="A28" s="32"/>
      <c r="B28" s="45" t="s">
        <v>88</v>
      </c>
      <c r="C28" s="52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5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5"/>
      <c r="AB28" s="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5"/>
      <c r="AN28" s="38">
        <f>COUNTA(Tabla13[[#This Row],[Columna3]:[Columna38]])</f>
        <v>0</v>
      </c>
    </row>
    <row r="29" spans="1:40" s="37" customFormat="1" ht="15.6" x14ac:dyDescent="0.3">
      <c r="A29" s="32"/>
      <c r="B29" s="45" t="s">
        <v>89</v>
      </c>
      <c r="C29" s="52" t="s">
        <v>94</v>
      </c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5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5"/>
      <c r="AB29" s="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5"/>
      <c r="AN29" s="38">
        <f>COUNTA(Tabla13[[#This Row],[Columna3]:[Columna38]])</f>
        <v>0</v>
      </c>
    </row>
    <row r="30" spans="1:40" ht="15.6" x14ac:dyDescent="0.3">
      <c r="B30" s="45" t="s">
        <v>90</v>
      </c>
      <c r="C30" s="52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5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5"/>
      <c r="AB30" s="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5"/>
      <c r="AN30" s="38">
        <f>COUNTA(Tabla13[[#This Row],[Columna3]:[Columna38]])</f>
        <v>0</v>
      </c>
    </row>
    <row r="31" spans="1:40" ht="9.75" customHeight="1" thickBot="1" x14ac:dyDescent="0.35">
      <c r="B31" s="43"/>
      <c r="C31" s="47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4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50"/>
      <c r="AN31" s="29"/>
    </row>
    <row r="32" spans="1:40" ht="15.6" x14ac:dyDescent="0.3">
      <c r="B32" s="51" t="s">
        <v>92</v>
      </c>
      <c r="C32" s="53"/>
      <c r="D32" s="33">
        <f t="shared" ref="D32:O32" si="4">COUNTA(D33:D42)</f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34">
        <f t="shared" si="4"/>
        <v>0</v>
      </c>
      <c r="I32" s="34">
        <f t="shared" si="4"/>
        <v>0</v>
      </c>
      <c r="J32" s="34">
        <f t="shared" si="4"/>
        <v>0</v>
      </c>
      <c r="K32" s="34">
        <f t="shared" si="4"/>
        <v>0</v>
      </c>
      <c r="L32" s="34">
        <f t="shared" si="4"/>
        <v>0</v>
      </c>
      <c r="M32" s="34">
        <f t="shared" si="4"/>
        <v>0</v>
      </c>
      <c r="N32" s="34">
        <f t="shared" si="4"/>
        <v>0</v>
      </c>
      <c r="O32" s="35">
        <f t="shared" si="4"/>
        <v>0</v>
      </c>
      <c r="P32" s="87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9"/>
      <c r="AB32" s="33">
        <f t="shared" ref="AB32:AM32" si="5">COUNTA(AB33:AB42)</f>
        <v>0</v>
      </c>
      <c r="AC32" s="34">
        <f t="shared" si="5"/>
        <v>0</v>
      </c>
      <c r="AD32" s="34">
        <f t="shared" si="5"/>
        <v>0</v>
      </c>
      <c r="AE32" s="34">
        <f t="shared" si="5"/>
        <v>0</v>
      </c>
      <c r="AF32" s="34">
        <f t="shared" si="5"/>
        <v>0</v>
      </c>
      <c r="AG32" s="34">
        <f t="shared" si="5"/>
        <v>0</v>
      </c>
      <c r="AH32" s="34">
        <f t="shared" si="5"/>
        <v>0</v>
      </c>
      <c r="AI32" s="34">
        <f t="shared" si="5"/>
        <v>0</v>
      </c>
      <c r="AJ32" s="34">
        <f t="shared" si="5"/>
        <v>0</v>
      </c>
      <c r="AK32" s="34">
        <f t="shared" si="5"/>
        <v>0</v>
      </c>
      <c r="AL32" s="34">
        <f t="shared" si="5"/>
        <v>0</v>
      </c>
      <c r="AM32" s="35">
        <f t="shared" si="5"/>
        <v>0</v>
      </c>
      <c r="AN32" s="36">
        <f>COUNTIF(D32:AM32,"&gt;0")</f>
        <v>0</v>
      </c>
    </row>
    <row r="33" spans="1:40" s="37" customFormat="1" ht="15.6" x14ac:dyDescent="0.3">
      <c r="A33" s="32"/>
      <c r="B33" s="45" t="s">
        <v>81</v>
      </c>
      <c r="C33" s="52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5"/>
      <c r="P33" s="90"/>
      <c r="AA33" s="91"/>
      <c r="AB33" s="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5"/>
      <c r="AN33" s="38">
        <f>COUNTA(Tabla134[[#This Row],[Columna3]:[Columna38]])</f>
        <v>0</v>
      </c>
    </row>
    <row r="34" spans="1:40" s="37" customFormat="1" ht="15.6" x14ac:dyDescent="0.3">
      <c r="A34" s="32"/>
      <c r="B34" s="45" t="s">
        <v>82</v>
      </c>
      <c r="C34" s="52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  <c r="P34" s="90"/>
      <c r="AA34" s="91"/>
      <c r="AB34" s="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5"/>
      <c r="AN34" s="38">
        <f>COUNTA(Tabla134[[#This Row],[Columna3]:[Columna38]])</f>
        <v>0</v>
      </c>
    </row>
    <row r="35" spans="1:40" s="37" customFormat="1" ht="15.6" x14ac:dyDescent="0.3">
      <c r="A35" s="32"/>
      <c r="B35" s="45" t="s">
        <v>83</v>
      </c>
      <c r="C35" s="52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  <c r="P35" s="90"/>
      <c r="AA35" s="91"/>
      <c r="AB35" s="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5"/>
      <c r="AN35" s="38">
        <f>COUNTA(Tabla134[[#This Row],[Columna3]:[Columna38]])</f>
        <v>0</v>
      </c>
    </row>
    <row r="36" spans="1:40" s="37" customFormat="1" ht="15.6" x14ac:dyDescent="0.3">
      <c r="A36" s="32"/>
      <c r="B36" s="45" t="s">
        <v>84</v>
      </c>
      <c r="C36" s="52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5"/>
      <c r="P36" s="90"/>
      <c r="AA36" s="91"/>
      <c r="AB36" s="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5"/>
      <c r="AN36" s="38">
        <f>COUNTA(Tabla134[[#This Row],[Columna3]:[Columna38]])</f>
        <v>0</v>
      </c>
    </row>
    <row r="37" spans="1:40" s="37" customFormat="1" ht="15.6" x14ac:dyDescent="0.3">
      <c r="A37" s="32"/>
      <c r="B37" s="45" t="s">
        <v>85</v>
      </c>
      <c r="C37" s="52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  <c r="P37" s="90"/>
      <c r="AA37" s="91"/>
      <c r="AB37" s="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5"/>
      <c r="AN37" s="38">
        <f>COUNTA(Tabla134[[#This Row],[Columna3]:[Columna38]])</f>
        <v>0</v>
      </c>
    </row>
    <row r="38" spans="1:40" s="37" customFormat="1" ht="15.6" x14ac:dyDescent="0.3">
      <c r="A38" s="32"/>
      <c r="B38" s="45" t="s">
        <v>86</v>
      </c>
      <c r="C38" s="5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5"/>
      <c r="P38" s="90"/>
      <c r="AA38" s="91"/>
      <c r="AB38" s="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5"/>
      <c r="AN38" s="38">
        <f>COUNTA(Tabla134[[#This Row],[Columna3]:[Columna38]])</f>
        <v>0</v>
      </c>
    </row>
    <row r="39" spans="1:40" s="37" customFormat="1" ht="15.6" x14ac:dyDescent="0.3">
      <c r="A39" s="32"/>
      <c r="B39" s="45" t="s">
        <v>87</v>
      </c>
      <c r="C39" s="5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5"/>
      <c r="P39" s="90"/>
      <c r="AA39" s="91"/>
      <c r="AB39" s="4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5"/>
      <c r="AN39" s="38">
        <f>COUNTA(Tabla134[[#This Row],[Columna3]:[Columna38]])</f>
        <v>0</v>
      </c>
    </row>
    <row r="40" spans="1:40" s="37" customFormat="1" ht="15.6" x14ac:dyDescent="0.3">
      <c r="A40" s="32"/>
      <c r="B40" s="45" t="s">
        <v>88</v>
      </c>
      <c r="C40" s="52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5"/>
      <c r="P40" s="90"/>
      <c r="AA40" s="91"/>
      <c r="AB40" s="4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5"/>
      <c r="AN40" s="38">
        <f>COUNTA(Tabla134[[#This Row],[Columna3]:[Columna38]])</f>
        <v>0</v>
      </c>
    </row>
    <row r="41" spans="1:40" s="37" customFormat="1" ht="15.6" x14ac:dyDescent="0.3">
      <c r="A41" s="32"/>
      <c r="B41" s="45" t="s">
        <v>89</v>
      </c>
      <c r="C41" s="52" t="s">
        <v>94</v>
      </c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5"/>
      <c r="P41" s="90"/>
      <c r="AA41" s="91"/>
      <c r="AB41" s="4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5"/>
      <c r="AN41" s="38">
        <f>COUNTA(Tabla134[[#This Row],[Columna3]:[Columna38]])</f>
        <v>0</v>
      </c>
    </row>
    <row r="42" spans="1:40" ht="15.6" x14ac:dyDescent="0.3">
      <c r="B42" s="45" t="s">
        <v>90</v>
      </c>
      <c r="C42" s="52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92"/>
      <c r="AA42" s="93"/>
      <c r="AB42" s="4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5"/>
      <c r="AN42" s="38">
        <f>COUNTA(Tabla134[[#This Row],[Columna3]:[Columna38]])</f>
        <v>0</v>
      </c>
    </row>
    <row r="43" spans="1:40" ht="9.75" customHeight="1" thickBot="1" x14ac:dyDescent="0.35">
      <c r="B43" s="43"/>
      <c r="C43" s="4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94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6"/>
      <c r="AB43" s="4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50"/>
      <c r="AN43" s="29"/>
    </row>
    <row r="44" spans="1:40" ht="15.6" x14ac:dyDescent="0.3">
      <c r="B44" s="51" t="s">
        <v>93</v>
      </c>
      <c r="C44" s="53"/>
      <c r="D44" s="33">
        <f t="shared" ref="D44:AA44" si="6">COUNTA(D45:D54)</f>
        <v>0</v>
      </c>
      <c r="E44" s="34">
        <f t="shared" si="6"/>
        <v>0</v>
      </c>
      <c r="F44" s="34">
        <f t="shared" si="6"/>
        <v>0</v>
      </c>
      <c r="G44" s="34">
        <f t="shared" si="6"/>
        <v>0</v>
      </c>
      <c r="H44" s="34">
        <f t="shared" si="6"/>
        <v>0</v>
      </c>
      <c r="I44" s="34">
        <f t="shared" si="6"/>
        <v>0</v>
      </c>
      <c r="J44" s="34">
        <f t="shared" si="6"/>
        <v>0</v>
      </c>
      <c r="K44" s="34">
        <f t="shared" si="6"/>
        <v>0</v>
      </c>
      <c r="L44" s="34">
        <f t="shared" si="6"/>
        <v>0</v>
      </c>
      <c r="M44" s="34">
        <f t="shared" si="6"/>
        <v>0</v>
      </c>
      <c r="N44" s="34">
        <f t="shared" si="6"/>
        <v>0</v>
      </c>
      <c r="O44" s="35">
        <f t="shared" si="6"/>
        <v>0</v>
      </c>
      <c r="P44" s="33">
        <f t="shared" si="6"/>
        <v>0</v>
      </c>
      <c r="Q44" s="34">
        <f t="shared" si="6"/>
        <v>0</v>
      </c>
      <c r="R44" s="34">
        <f t="shared" si="6"/>
        <v>0</v>
      </c>
      <c r="S44" s="34">
        <f t="shared" si="6"/>
        <v>0</v>
      </c>
      <c r="T44" s="34">
        <f t="shared" si="6"/>
        <v>0</v>
      </c>
      <c r="U44" s="34">
        <f t="shared" si="6"/>
        <v>0</v>
      </c>
      <c r="V44" s="34">
        <f t="shared" si="6"/>
        <v>0</v>
      </c>
      <c r="W44" s="34">
        <f t="shared" si="6"/>
        <v>0</v>
      </c>
      <c r="X44" s="34">
        <f t="shared" si="6"/>
        <v>0</v>
      </c>
      <c r="Y44" s="34">
        <f t="shared" si="6"/>
        <v>0</v>
      </c>
      <c r="Z44" s="34">
        <f t="shared" si="6"/>
        <v>0</v>
      </c>
      <c r="AA44" s="35">
        <f t="shared" si="6"/>
        <v>0</v>
      </c>
      <c r="AB44" s="33">
        <f t="shared" ref="AB44:AM44" si="7">COUNTA(AB45:AB54)</f>
        <v>0</v>
      </c>
      <c r="AC44" s="34">
        <f t="shared" si="7"/>
        <v>0</v>
      </c>
      <c r="AD44" s="34">
        <f t="shared" si="7"/>
        <v>0</v>
      </c>
      <c r="AE44" s="34">
        <f t="shared" si="7"/>
        <v>0</v>
      </c>
      <c r="AF44" s="34">
        <f t="shared" si="7"/>
        <v>0</v>
      </c>
      <c r="AG44" s="34">
        <f t="shared" si="7"/>
        <v>0</v>
      </c>
      <c r="AH44" s="34">
        <f t="shared" si="7"/>
        <v>0</v>
      </c>
      <c r="AI44" s="34">
        <f t="shared" si="7"/>
        <v>0</v>
      </c>
      <c r="AJ44" s="34">
        <f t="shared" si="7"/>
        <v>0</v>
      </c>
      <c r="AK44" s="34">
        <f t="shared" si="7"/>
        <v>0</v>
      </c>
      <c r="AL44" s="34">
        <f t="shared" si="7"/>
        <v>0</v>
      </c>
      <c r="AM44" s="35">
        <f t="shared" si="7"/>
        <v>0</v>
      </c>
      <c r="AN44" s="36">
        <f>COUNTIF(D44:AM44,"&gt;0")</f>
        <v>0</v>
      </c>
    </row>
    <row r="45" spans="1:40" s="37" customFormat="1" ht="15.6" x14ac:dyDescent="0.3">
      <c r="A45" s="32"/>
      <c r="B45" s="45" t="s">
        <v>81</v>
      </c>
      <c r="C45" s="52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4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4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5"/>
      <c r="AN45" s="38">
        <f>COUNTA(Tabla1345[[#This Row],[Columna3]:[Columna38]])</f>
        <v>0</v>
      </c>
    </row>
    <row r="46" spans="1:40" s="37" customFormat="1" ht="15.6" x14ac:dyDescent="0.3">
      <c r="A46" s="32"/>
      <c r="B46" s="45" t="s">
        <v>82</v>
      </c>
      <c r="C46" s="52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5"/>
      <c r="P46" s="4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4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5"/>
      <c r="AN46" s="38">
        <f>COUNTA(Tabla1345[[#This Row],[Columna3]:[Columna38]])</f>
        <v>0</v>
      </c>
    </row>
    <row r="47" spans="1:40" s="37" customFormat="1" ht="15.6" x14ac:dyDescent="0.3">
      <c r="A47" s="32"/>
      <c r="B47" s="45" t="s">
        <v>83</v>
      </c>
      <c r="C47" s="52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5"/>
      <c r="P47" s="4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4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5"/>
      <c r="AN47" s="38">
        <f>COUNTA(Tabla1345[[#This Row],[Columna3]:[Columna38]])</f>
        <v>0</v>
      </c>
    </row>
    <row r="48" spans="1:40" s="37" customFormat="1" ht="15.6" x14ac:dyDescent="0.3">
      <c r="A48" s="32"/>
      <c r="B48" s="45" t="s">
        <v>84</v>
      </c>
      <c r="C48" s="52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5"/>
      <c r="P48" s="4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4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5"/>
      <c r="AN48" s="38">
        <f>COUNTA(Tabla1345[[#This Row],[Columna3]:[Columna38]])</f>
        <v>0</v>
      </c>
    </row>
    <row r="49" spans="1:40" s="37" customFormat="1" ht="15.6" x14ac:dyDescent="0.3">
      <c r="A49" s="32"/>
      <c r="B49" s="45" t="s">
        <v>85</v>
      </c>
      <c r="C49" s="52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4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5"/>
      <c r="AN49" s="38">
        <f>COUNTA(Tabla1345[[#This Row],[Columna3]:[Columna38]])</f>
        <v>0</v>
      </c>
    </row>
    <row r="50" spans="1:40" s="37" customFormat="1" ht="15.6" x14ac:dyDescent="0.3">
      <c r="A50" s="32"/>
      <c r="B50" s="45" t="s">
        <v>86</v>
      </c>
      <c r="C50" s="52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5"/>
      <c r="P50" s="4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4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5"/>
      <c r="AN50" s="38">
        <f>COUNTA(Tabla1345[[#This Row],[Columna3]:[Columna38]])</f>
        <v>0</v>
      </c>
    </row>
    <row r="51" spans="1:40" s="37" customFormat="1" ht="15.6" x14ac:dyDescent="0.3">
      <c r="A51" s="32"/>
      <c r="B51" s="45" t="s">
        <v>87</v>
      </c>
      <c r="C51" s="52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4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4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38">
        <f>COUNTA(Tabla1345[[#This Row],[Columna3]:[Columna38]])</f>
        <v>0</v>
      </c>
    </row>
    <row r="52" spans="1:40" s="37" customFormat="1" ht="15.6" x14ac:dyDescent="0.3">
      <c r="A52" s="32"/>
      <c r="B52" s="45" t="s">
        <v>88</v>
      </c>
      <c r="C52" s="52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  <c r="P52" s="4"/>
      <c r="Q52" s="2"/>
      <c r="R52" s="2"/>
      <c r="S52" s="2"/>
      <c r="T52" s="2"/>
      <c r="U52" s="2"/>
      <c r="V52" s="2"/>
      <c r="W52" s="2"/>
      <c r="X52" s="2"/>
      <c r="Y52" s="2"/>
      <c r="Z52" s="2"/>
      <c r="AA52" s="5"/>
      <c r="AB52" s="4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5"/>
      <c r="AN52" s="38">
        <f>COUNTA(Tabla1345[[#This Row],[Columna3]:[Columna38]])</f>
        <v>0</v>
      </c>
    </row>
    <row r="53" spans="1:40" s="37" customFormat="1" ht="15.6" x14ac:dyDescent="0.3">
      <c r="A53" s="32"/>
      <c r="B53" s="45" t="s">
        <v>89</v>
      </c>
      <c r="C53" s="52" t="s">
        <v>94</v>
      </c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5"/>
      <c r="P53" s="4"/>
      <c r="Q53" s="2"/>
      <c r="R53" s="2"/>
      <c r="S53" s="2"/>
      <c r="T53" s="2"/>
      <c r="U53" s="2"/>
      <c r="V53" s="2"/>
      <c r="W53" s="2"/>
      <c r="X53" s="2"/>
      <c r="Y53" s="2"/>
      <c r="Z53" s="2"/>
      <c r="AA53" s="5"/>
      <c r="AB53" s="4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5"/>
      <c r="AN53" s="38">
        <f>COUNTA(Tabla1345[[#This Row],[Columna3]:[Columna38]])</f>
        <v>0</v>
      </c>
    </row>
    <row r="54" spans="1:40" ht="15.6" x14ac:dyDescent="0.3">
      <c r="B54" s="45" t="s">
        <v>90</v>
      </c>
      <c r="C54" s="52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4"/>
      <c r="Q54" s="2"/>
      <c r="R54" s="2"/>
      <c r="S54" s="2"/>
      <c r="T54" s="2"/>
      <c r="U54" s="2"/>
      <c r="V54" s="2"/>
      <c r="W54" s="2"/>
      <c r="X54" s="2"/>
      <c r="Y54" s="2"/>
      <c r="Z54" s="2"/>
      <c r="AA54" s="5"/>
      <c r="AB54" s="4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5"/>
      <c r="AN54" s="38">
        <f>COUNTA(Tabla1345[[#This Row],[Columna3]:[Columna38]])</f>
        <v>0</v>
      </c>
    </row>
    <row r="55" spans="1:40" ht="9.75" customHeight="1" thickBot="1" x14ac:dyDescent="0.35">
      <c r="B55" s="43"/>
      <c r="C55" s="47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48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8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50"/>
      <c r="AN55" s="29"/>
    </row>
    <row r="56" spans="1:40" s="37" customFormat="1" ht="6.9" customHeight="1" x14ac:dyDescent="0.3">
      <c r="A56" s="32"/>
      <c r="B56" s="44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40" s="37" customFormat="1" ht="12" hidden="1" customHeight="1" x14ac:dyDescent="0.3">
      <c r="A57" s="32"/>
      <c r="B57" s="46"/>
      <c r="AC57" s="32"/>
      <c r="AD57" s="32"/>
    </row>
    <row r="58" spans="1:40" s="37" customFormat="1" ht="12" hidden="1" customHeight="1" x14ac:dyDescent="0.3">
      <c r="A58" s="32"/>
      <c r="B58" s="46"/>
      <c r="AC58" s="32"/>
      <c r="AD58" s="32"/>
    </row>
    <row r="59" spans="1:40" s="37" customFormat="1" ht="12" hidden="1" customHeight="1" x14ac:dyDescent="0.3">
      <c r="A59" s="32"/>
      <c r="B59" s="46"/>
      <c r="AC59" s="32"/>
      <c r="AD59" s="32"/>
    </row>
    <row r="60" spans="1:40" s="37" customFormat="1" ht="12" hidden="1" customHeight="1" x14ac:dyDescent="0.3">
      <c r="A60" s="32"/>
      <c r="B60" s="46"/>
      <c r="AC60" s="32"/>
      <c r="AD60" s="32"/>
    </row>
    <row r="61" spans="1:40" s="37" customFormat="1" ht="12" hidden="1" customHeight="1" x14ac:dyDescent="0.3">
      <c r="A61" s="32"/>
      <c r="B61" s="46"/>
      <c r="AC61" s="32"/>
      <c r="AD61" s="32"/>
    </row>
    <row r="62" spans="1:40" s="37" customFormat="1" ht="12" hidden="1" customHeight="1" x14ac:dyDescent="0.3">
      <c r="A62" s="32"/>
      <c r="B62" s="46"/>
      <c r="AC62" s="32"/>
      <c r="AD62" s="32"/>
    </row>
    <row r="63" spans="1:40" s="37" customFormat="1" ht="12" hidden="1" customHeight="1" x14ac:dyDescent="0.3">
      <c r="A63" s="32"/>
      <c r="B63" s="46"/>
      <c r="AC63" s="32"/>
      <c r="AD63" s="32"/>
    </row>
    <row r="64" spans="1:40" ht="12" hidden="1" customHeight="1" x14ac:dyDescent="0.3">
      <c r="B64" s="4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ht="12" hidden="1" customHeight="1" x14ac:dyDescent="0.3"/>
    <row r="66" ht="12" hidden="1" customHeight="1" x14ac:dyDescent="0.3"/>
    <row r="67" ht="12" hidden="1" customHeight="1" x14ac:dyDescent="0.3"/>
    <row r="68" ht="12" hidden="1" customHeight="1" x14ac:dyDescent="0.3"/>
    <row r="69" ht="12" hidden="1" customHeight="1" x14ac:dyDescent="0.3"/>
    <row r="70" ht="12" hidden="1" customHeight="1" x14ac:dyDescent="0.3"/>
    <row r="71" ht="12" hidden="1" customHeight="1" x14ac:dyDescent="0.3"/>
    <row r="72" ht="12" hidden="1" customHeight="1" x14ac:dyDescent="0.3"/>
    <row r="73" ht="12" hidden="1" customHeight="1" x14ac:dyDescent="0.3"/>
    <row r="74" ht="12" hidden="1" customHeight="1" x14ac:dyDescent="0.3"/>
    <row r="75" ht="12" hidden="1" customHeight="1" x14ac:dyDescent="0.3"/>
    <row r="76" ht="12" hidden="1" customHeight="1" x14ac:dyDescent="0.3"/>
    <row r="77" ht="12" hidden="1" customHeight="1" x14ac:dyDescent="0.3"/>
    <row r="78" ht="12" hidden="1" customHeight="1" x14ac:dyDescent="0.3"/>
    <row r="79" ht="12" hidden="1" customHeight="1" x14ac:dyDescent="0.3"/>
    <row r="80" ht="12" hidden="1" customHeight="1" x14ac:dyDescent="0.3"/>
    <row r="81" ht="12" hidden="1" customHeight="1" x14ac:dyDescent="0.3"/>
    <row r="82" ht="12" hidden="1" customHeight="1" x14ac:dyDescent="0.3"/>
    <row r="83" ht="12" hidden="1" customHeight="1" x14ac:dyDescent="0.3"/>
    <row r="84" ht="12" hidden="1" customHeight="1" x14ac:dyDescent="0.3"/>
    <row r="85" ht="12" hidden="1" customHeight="1" x14ac:dyDescent="0.3"/>
    <row r="86" ht="12" hidden="1" customHeight="1" x14ac:dyDescent="0.3"/>
    <row r="87" ht="12" hidden="1" customHeight="1" x14ac:dyDescent="0.3"/>
    <row r="88" ht="12" hidden="1" customHeight="1" x14ac:dyDescent="0.3"/>
    <row r="89" ht="12" hidden="1" customHeight="1" x14ac:dyDescent="0.3"/>
    <row r="90" ht="12" hidden="1" customHeight="1" x14ac:dyDescent="0.3"/>
    <row r="91" ht="12" hidden="1" customHeight="1" x14ac:dyDescent="0.3"/>
    <row r="92" ht="12" hidden="1" customHeight="1" x14ac:dyDescent="0.3"/>
    <row r="93" ht="12" hidden="1" customHeight="1" x14ac:dyDescent="0.3"/>
    <row r="94" ht="12" hidden="1" customHeight="1" x14ac:dyDescent="0.3"/>
    <row r="95" ht="12" hidden="1" customHeight="1" x14ac:dyDescent="0.3"/>
    <row r="96" ht="12" hidden="1" customHeight="1" x14ac:dyDescent="0.3"/>
    <row r="97" ht="12" hidden="1" customHeight="1" x14ac:dyDescent="0.3"/>
    <row r="98" ht="12" hidden="1" customHeight="1" x14ac:dyDescent="0.3"/>
    <row r="99" ht="12" hidden="1" customHeight="1" x14ac:dyDescent="0.3"/>
    <row r="100" ht="12" hidden="1" customHeight="1" x14ac:dyDescent="0.3"/>
    <row r="101" ht="12" hidden="1" customHeight="1" x14ac:dyDescent="0.3"/>
    <row r="102" ht="12" hidden="1" customHeight="1" x14ac:dyDescent="0.3"/>
  </sheetData>
  <sheetProtection insertRows="0" deleteRows="0"/>
  <mergeCells count="8">
    <mergeCell ref="B6:C7"/>
    <mergeCell ref="D6:O6"/>
    <mergeCell ref="P6:AA6"/>
    <mergeCell ref="AN6:AN7"/>
    <mergeCell ref="D2:AA2"/>
    <mergeCell ref="B4:C4"/>
    <mergeCell ref="B5:C5"/>
    <mergeCell ref="AB6:AM6"/>
  </mergeCells>
  <phoneticPr fontId="11" type="noConversion"/>
  <conditionalFormatting sqref="D21:O30">
    <cfRule type="containsText" dxfId="11" priority="26" operator="containsText" text="X">
      <formula>NOT(ISERROR(SEARCH("X",D21)))</formula>
    </cfRule>
  </conditionalFormatting>
  <conditionalFormatting sqref="D32:O32 AB32:AM32">
    <cfRule type="cellIs" dxfId="10" priority="29" operator="greaterThan">
      <formula>0</formula>
    </cfRule>
  </conditionalFormatting>
  <conditionalFormatting sqref="D33:O42 AB33:AM42">
    <cfRule type="containsText" dxfId="9" priority="53" operator="containsText" text="X">
      <formula>NOT(ISERROR(SEARCH("X",D33)))</formula>
    </cfRule>
  </conditionalFormatting>
  <conditionalFormatting sqref="D9:AA18">
    <cfRule type="containsText" dxfId="8" priority="40" operator="containsText" text="X">
      <formula>NOT(ISERROR(SEARCH("X",D9)))</formula>
    </cfRule>
  </conditionalFormatting>
  <conditionalFormatting sqref="D45:AA54">
    <cfRule type="containsText" dxfId="7" priority="18" operator="containsText" text="X">
      <formula>NOT(ISERROR(SEARCH("X",D45)))</formula>
    </cfRule>
  </conditionalFormatting>
  <conditionalFormatting sqref="D8:AM8">
    <cfRule type="cellIs" dxfId="6" priority="13" operator="greaterThan">
      <formula>0</formula>
    </cfRule>
  </conditionalFormatting>
  <conditionalFormatting sqref="D20:AM20">
    <cfRule type="cellIs" dxfId="5" priority="5" operator="greaterThan">
      <formula>0</formula>
    </cfRule>
  </conditionalFormatting>
  <conditionalFormatting sqref="D44:AM44">
    <cfRule type="cellIs" dxfId="4" priority="1" operator="greaterThan">
      <formula>0</formula>
    </cfRule>
  </conditionalFormatting>
  <conditionalFormatting sqref="P21:AA30">
    <cfRule type="containsText" dxfId="3" priority="10" operator="containsText" text="X">
      <formula>NOT(ISERROR(SEARCH("X",P21)))</formula>
    </cfRule>
  </conditionalFormatting>
  <conditionalFormatting sqref="AB9:AM18">
    <cfRule type="containsText" dxfId="2" priority="14" operator="containsText" text="X">
      <formula>NOT(ISERROR(SEARCH("X",AB9)))</formula>
    </cfRule>
  </conditionalFormatting>
  <conditionalFormatting sqref="AB21:AM30">
    <cfRule type="containsText" dxfId="1" priority="6" operator="containsText" text="X">
      <formula>NOT(ISERROR(SEARCH("X",AB21)))</formula>
    </cfRule>
  </conditionalFormatting>
  <conditionalFormatting sqref="AB45:AM54">
    <cfRule type="containsText" dxfId="0" priority="2" operator="containsText" text="X">
      <formula>NOT(ISERROR(SEARCH("X",AB45)))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9:AM18 D45:AM54 D21:AM30 AB33:AM42 D33:O42" xr:uid="{00000000-0002-0000-0400-000000000000}">
      <formula1>$AB$2:$AC$2</formula1>
    </dataValidation>
  </dataValidations>
  <hyperlinks>
    <hyperlink ref="AO4" location="Sintesis!A1" display="Inicio" xr:uid="{00000000-0004-0000-0400-000000000000}"/>
  </hyperlinks>
  <printOptions horizontalCentered="1"/>
  <pageMargins left="0.19685039370078741" right="0.19685039370078741" top="0.98425196850393704" bottom="0.19685039370078741" header="0.59055118110236227" footer="0"/>
  <pageSetup paperSize="9" scale="54" fitToHeight="0" pageOrder="overThenDown" orientation="landscape" r:id="rId1"/>
  <headerFooter>
    <oddHeader>&amp;L&amp;G&amp;C&amp;"-,Negrita"&amp;20&amp;K878787XI CONVOCATORIA A PROYECTOS DE INVESTIGACIÓN&amp;R&amp;G</oddHeader>
    <oddFooter>&amp;R&amp;9&amp;K00-034INV/F/GCI/2/0818</oddFooter>
  </headerFooter>
  <rowBreaks count="1" manualBreakCount="1">
    <brk id="31" min="1" max="39" man="1"/>
  </rowBreaks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Glosario</vt:lpstr>
      <vt:lpstr>Sintesis</vt:lpstr>
      <vt:lpstr>Presupuesto detallado Gasto</vt:lpstr>
      <vt:lpstr>Presupuesto Equipos Mayores</vt:lpstr>
      <vt:lpstr>Horas de Investigación</vt:lpstr>
      <vt:lpstr>Gantt</vt:lpstr>
      <vt:lpstr>Gantt!Área_de_impresión</vt:lpstr>
      <vt:lpstr>Glosario!Área_de_impresión</vt:lpstr>
      <vt:lpstr>'Horas de Investigación'!Área_de_impresión</vt:lpstr>
      <vt:lpstr>'Presupuesto detallado Gasto'!Área_de_impresión</vt:lpstr>
      <vt:lpstr>'Presupuesto Equipos Mayores'!Área_de_impresión</vt:lpstr>
      <vt:lpstr>Sintesis!Área_de_impresión</vt:lpstr>
    </vt:vector>
  </TitlesOfParts>
  <Company>Universidad Tecnológica Indoamérica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Lozada</dc:creator>
  <cp:lastModifiedBy>Jaime Andrés Atapuma</cp:lastModifiedBy>
  <cp:lastPrinted>2023-03-21T16:09:50Z</cp:lastPrinted>
  <dcterms:created xsi:type="dcterms:W3CDTF">2015-09-15T20:27:14Z</dcterms:created>
  <dcterms:modified xsi:type="dcterms:W3CDTF">2023-04-19T16:50:05Z</dcterms:modified>
</cp:coreProperties>
</file>