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aela.isch\Documents\FACEA\Titulación\2016-1\TIP\04. TIP SEptiembre 2016\"/>
    </mc:Choice>
  </mc:AlternateContent>
  <bookViews>
    <workbookView xWindow="0" yWindow="0" windowWidth="20490" windowHeight="7755"/>
  </bookViews>
  <sheets>
    <sheet name="Dirección" sheetId="1" r:id="rId1"/>
    <sheet name="Hoja1" sheetId="2" r:id="rId2"/>
  </sheets>
  <definedNames>
    <definedName name="_xlnm.Print_Area" localSheetId="0">Dirección!$A$2:$K$51</definedName>
  </definedNames>
  <calcPr calcId="152511"/>
</workbook>
</file>

<file path=xl/calcChain.xml><?xml version="1.0" encoding="utf-8"?>
<calcChain xmlns="http://schemas.openxmlformats.org/spreadsheetml/2006/main">
  <c r="I52" i="1" l="1"/>
  <c r="I50" i="1"/>
  <c r="I49" i="1"/>
  <c r="I48" i="1"/>
  <c r="I47" i="1"/>
  <c r="I46" i="1"/>
  <c r="I44" i="1"/>
  <c r="I43" i="1"/>
  <c r="I42" i="1"/>
  <c r="I40" i="1"/>
  <c r="I39" i="1"/>
  <c r="I38" i="1"/>
  <c r="I37" i="1"/>
  <c r="I35" i="1"/>
  <c r="I34" i="1"/>
  <c r="I33" i="1"/>
  <c r="I32" i="1"/>
  <c r="I31" i="1"/>
  <c r="I30" i="1"/>
  <c r="I29" i="1"/>
  <c r="I27" i="1"/>
  <c r="I26" i="1"/>
  <c r="I25" i="1"/>
  <c r="I24" i="1"/>
  <c r="I22" i="1"/>
  <c r="I21" i="1"/>
  <c r="I20" i="1"/>
  <c r="I19" i="1"/>
  <c r="I18" i="1"/>
  <c r="I16" i="1"/>
  <c r="I15" i="1"/>
  <c r="I14" i="1"/>
  <c r="I13" i="1"/>
  <c r="I11" i="1"/>
  <c r="I10" i="1"/>
  <c r="I9" i="1"/>
  <c r="B14" i="1" l="1"/>
  <c r="B15" i="1"/>
  <c r="B16" i="1"/>
  <c r="B13" i="1"/>
  <c r="J51" i="1" l="1"/>
  <c r="B47" i="1" l="1"/>
  <c r="B48" i="1"/>
  <c r="B49" i="1"/>
  <c r="B50" i="1"/>
  <c r="B46" i="1"/>
  <c r="B43" i="1"/>
  <c r="B44" i="1"/>
  <c r="B42" i="1"/>
  <c r="B38" i="1"/>
  <c r="B39" i="1"/>
  <c r="B40" i="1"/>
  <c r="B37" i="1"/>
  <c r="B30" i="1"/>
  <c r="B31" i="1"/>
  <c r="B32" i="1"/>
  <c r="B33" i="1"/>
  <c r="B34" i="1"/>
  <c r="B35" i="1"/>
  <c r="B29" i="1"/>
  <c r="B25" i="1"/>
  <c r="B26" i="1"/>
  <c r="B27" i="1"/>
  <c r="B24" i="1"/>
  <c r="B19" i="1"/>
  <c r="B20" i="1"/>
  <c r="B21" i="1"/>
  <c r="B22" i="1"/>
  <c r="B18" i="1"/>
  <c r="B10" i="1"/>
  <c r="B11" i="1"/>
  <c r="B9" i="1"/>
  <c r="J8" i="1" l="1"/>
  <c r="B53" i="1"/>
  <c r="J12" i="1"/>
  <c r="J45" i="1"/>
  <c r="J41" i="1"/>
  <c r="J37" i="1"/>
  <c r="J29" i="1"/>
  <c r="J24" i="1"/>
  <c r="J17" i="1"/>
  <c r="J5" i="1" l="1"/>
  <c r="J53" i="1"/>
  <c r="F44" i="2"/>
  <c r="F45" i="2"/>
  <c r="F46" i="2"/>
  <c r="F47" i="2"/>
  <c r="F43" i="2"/>
  <c r="E44" i="2"/>
  <c r="E45" i="2"/>
  <c r="E46" i="2"/>
  <c r="E47" i="2"/>
  <c r="E43" i="2"/>
  <c r="D44" i="2"/>
  <c r="D45" i="2"/>
  <c r="D46" i="2"/>
  <c r="D47" i="2"/>
  <c r="D43" i="2"/>
  <c r="C48" i="2"/>
  <c r="F38" i="2"/>
  <c r="F39" i="2"/>
  <c r="E38" i="2"/>
  <c r="E39" i="2"/>
  <c r="C36" i="2"/>
  <c r="F36" i="2" s="1"/>
  <c r="C37" i="2"/>
  <c r="D37" i="2" s="1"/>
  <c r="C35" i="2"/>
  <c r="F35" i="2" s="1"/>
  <c r="C32" i="2"/>
  <c r="D36" i="2"/>
  <c r="D38" i="2"/>
  <c r="D39" i="2"/>
  <c r="D35" i="2"/>
  <c r="F30" i="2"/>
  <c r="F31" i="2"/>
  <c r="F29" i="2"/>
  <c r="E30" i="2"/>
  <c r="E31" i="2"/>
  <c r="E29" i="2"/>
  <c r="D30" i="2"/>
  <c r="D31" i="2"/>
  <c r="D29" i="2"/>
  <c r="F25" i="2"/>
  <c r="E25" i="2"/>
  <c r="D25" i="2"/>
  <c r="C26" i="2"/>
  <c r="F19" i="2"/>
  <c r="F20" i="2"/>
  <c r="F21" i="2"/>
  <c r="F18" i="2"/>
  <c r="E19" i="2"/>
  <c r="E20" i="2"/>
  <c r="E21" i="2"/>
  <c r="E18" i="2"/>
  <c r="D19" i="2"/>
  <c r="D20" i="2"/>
  <c r="D21" i="2"/>
  <c r="D18" i="2"/>
  <c r="C22" i="2"/>
  <c r="G15" i="2"/>
  <c r="G26" i="2"/>
  <c r="G32" i="2"/>
  <c r="G40" i="2"/>
  <c r="G48" i="2"/>
  <c r="F11" i="2"/>
  <c r="F12" i="2"/>
  <c r="F13" i="2"/>
  <c r="F14" i="2"/>
  <c r="F10" i="2"/>
  <c r="E11" i="2"/>
  <c r="E12" i="2"/>
  <c r="E13" i="2"/>
  <c r="E14" i="2"/>
  <c r="E10" i="2"/>
  <c r="D11" i="2"/>
  <c r="D12" i="2"/>
  <c r="D13" i="2"/>
  <c r="D14" i="2"/>
  <c r="D10" i="2"/>
  <c r="C7" i="2"/>
  <c r="C15" i="2"/>
  <c r="F5" i="2"/>
  <c r="F6" i="2"/>
  <c r="F4" i="2"/>
  <c r="E5" i="2"/>
  <c r="E6" i="2"/>
  <c r="E4" i="2"/>
  <c r="D5" i="2"/>
  <c r="D6" i="2"/>
  <c r="D4" i="2"/>
  <c r="E37" i="2" l="1"/>
  <c r="C40" i="2"/>
  <c r="E35" i="2"/>
  <c r="E36" i="2"/>
  <c r="F37" i="2"/>
  <c r="D26" i="2"/>
  <c r="E26" i="2"/>
  <c r="F26" i="2"/>
  <c r="F48" i="2" l="1"/>
  <c r="E48" i="2"/>
  <c r="D48" i="2"/>
  <c r="F40" i="2"/>
  <c r="E40" i="2"/>
  <c r="D40" i="2"/>
  <c r="F32" i="2"/>
  <c r="E32" i="2"/>
  <c r="D32" i="2"/>
  <c r="F22" i="2"/>
  <c r="E22" i="2"/>
  <c r="D22" i="2"/>
  <c r="F15" i="2"/>
  <c r="E15" i="2"/>
  <c r="D15" i="2"/>
  <c r="F7" i="2"/>
  <c r="E7" i="2"/>
  <c r="D7" i="2"/>
</calcChain>
</file>

<file path=xl/sharedStrings.xml><?xml version="1.0" encoding="utf-8"?>
<sst xmlns="http://schemas.openxmlformats.org/spreadsheetml/2006/main" count="236" uniqueCount="189">
  <si>
    <t>Peso / 100</t>
  </si>
  <si>
    <t>Características del documento</t>
  </si>
  <si>
    <t>Dirección del trabajo de titulación</t>
  </si>
  <si>
    <t>Calificaión total /10</t>
  </si>
  <si>
    <t>Fecha</t>
  </si>
  <si>
    <t>Justifique con detalle su calificación</t>
  </si>
  <si>
    <t>Nombre del profesor</t>
  </si>
  <si>
    <t>Nombre del Estudiante</t>
  </si>
  <si>
    <t>* Nota: Usted puede usar decimales para la calificación</t>
  </si>
  <si>
    <t>Rangos de calificación</t>
  </si>
  <si>
    <t>El documento cumple con normas gramaticales y ortográficas con errores leves</t>
  </si>
  <si>
    <t>El documento presenta errores graves en cuanto a gramatica y ortografía.</t>
  </si>
  <si>
    <t xml:space="preserve">La redacción que se utiliza en el documento contiene errores graves. No permite la comprensión de las ideas que plantea el estudiante. </t>
  </si>
  <si>
    <t>La redacción que se utiliza en el documento contiene errores leves pero aún permite la comprensión de las ideas que plantea el estudiante.</t>
  </si>
  <si>
    <t xml:space="preserve">El documento cumple con normas gramaticales y ortográficas. </t>
  </si>
  <si>
    <t>La redacción que se utiliza en el documento es clara y permite la comprensión de las ideas que plantea el estudiante</t>
  </si>
  <si>
    <t>No existe redacción en el documento</t>
  </si>
  <si>
    <t>El documento no cumple con normas gramaticales ni ortográficas</t>
  </si>
  <si>
    <t>El documento usa fuentes de información válidas</t>
  </si>
  <si>
    <t xml:space="preserve">El documento presenta un análisis correcto sobre la industria en la que se desarrollará el proyecto,  mediante el análisis de las fuerzas de PORTER (Nivel de la amenaza de nuevos competidores y de productos sustitutos, poder de negociación de clientes y proveedores, y, Nivel de rivalidad en la industria)  </t>
  </si>
  <si>
    <t>El documento presenta al menos 9 conclusiones relevantes (al menos cuatro conclusiones para análisis PEST y cinco conclusiones para análisis PORTER) sobre el análisis del entorno externo, con base en los resultados de una matriz EFE.</t>
  </si>
  <si>
    <t>El documento usa al menos el 70% de fuentes de información  válidas</t>
  </si>
  <si>
    <t xml:space="preserve">El documento presenta un análisis sobre la industria en la que se desarrollará el proyecto, con errores leves mediante el análisis de las fuerzas de PORTER (Nivel de la amenaza de nuevos competidores y de productos sustitutos, poder de negociación de clientes y proveedores, y, Nivel de rivalidad en la industria)  </t>
  </si>
  <si>
    <t>El documento presenta al menos 6 conclusiones relevantes sobre el análisis del entorno externo, con base en los resultados de una matriz EFE.</t>
  </si>
  <si>
    <t>El documento presenta al menos 4 conclusiones relevantes sobre el análisis del entorno externo basados o no en la matriz EFE.</t>
  </si>
  <si>
    <t xml:space="preserve">El documento presenta un análisis sobre la industria en la que se desarrollará el proyecto, con errores graves mediante el análisis de las fuerzas de PORTER (Nivel de la amenaza de nuevos competidores y de productos sustitutos, poder de negociación de clientes y proveedores, y, Nivel de rivalidad en la industria) </t>
  </si>
  <si>
    <t>El documento usa al menos el 50% de fuentes válidas</t>
  </si>
  <si>
    <t>El documento no usa fuentes de información válidas</t>
  </si>
  <si>
    <t>El documento no presenta un análisis sobre la industria en la que se desarrollará el proyecto</t>
  </si>
  <si>
    <t>El documento no presenta conclusiones  sobre el análisis del entorno externo</t>
  </si>
  <si>
    <t xml:space="preserve">
El documento analiza y concluye acerca de los principales indicadores financieros que afectan al proyecto realizando una comparación con la industria. con errores leves .</t>
  </si>
  <si>
    <t xml:space="preserve">
El documento analiza y concluye acerca de los principales indicadores financieros que afectan al proyecto realizando una comparación con la industria. con errores graves </t>
  </si>
  <si>
    <t>El documento no analiza ni concluye de  acerca de los principales indicadores financieros que afectan al proyecto realizando una comparación con la industria.</t>
  </si>
  <si>
    <t xml:space="preserve">El documento no presenta conclusiones sobre la estructura y  evaluación financiera del proyecto </t>
  </si>
  <si>
    <t>3 o 4</t>
  </si>
  <si>
    <t>1 o 2</t>
  </si>
  <si>
    <t>Criterio 1:Características del documento</t>
  </si>
  <si>
    <t>Subcriterio 1</t>
  </si>
  <si>
    <t>Subcriterio 2</t>
  </si>
  <si>
    <t>Subcriterio 3</t>
  </si>
  <si>
    <t>Subcriterio 4</t>
  </si>
  <si>
    <t>Subcriterio 5</t>
  </si>
  <si>
    <t>Total</t>
  </si>
  <si>
    <t>Criterio 2: Análisis  interno y externo</t>
  </si>
  <si>
    <t>Criterio 3:Análisis del cliente</t>
  </si>
  <si>
    <t>Criterio 4:Oportunidad de negocio</t>
  </si>
  <si>
    <t>Criterio 5: Plan de Marketing</t>
  </si>
  <si>
    <t>Criterio 6:  Propuesta de estructura organizacional</t>
  </si>
  <si>
    <t>Criterio 7: Evaluación financiera</t>
  </si>
  <si>
    <t>POND</t>
  </si>
  <si>
    <t>El documento no identifica la estrategia de marketing</t>
  </si>
  <si>
    <t xml:space="preserve">
El documento analiza y concluye acerca de los principales indicadores financieros que afectan a la organización realizando una comparación con la industria con errores leves.</t>
  </si>
  <si>
    <t xml:space="preserve">
El documento analiza y concluye acerca de los principales indicadores financieros que afectan a la organización realizando una comparación con la industria con errores graves.</t>
  </si>
  <si>
    <t>El documento no analiza ni concluye de  acerca de los principales indicadores financieros que afectan la organización.</t>
  </si>
  <si>
    <t>El documento evalúa si los resultados provistos por el sistema de información gerencial son consistentes con la necesidad de información de la dirección de la organización con errores leves</t>
  </si>
  <si>
    <t>El documento evalúa si los resultados provistos por el sistema de información gerencial son consistentes con la necesidad de información de la dirección de la organización con errores graves</t>
  </si>
  <si>
    <t>El documento no evalúa si los resultados provistos por el sistema de información gerencial son consistentes con la necesidad de información de la dirección de la organización</t>
  </si>
  <si>
    <t>El documento no determina  las necesidades que satisface el giro del negocio actual</t>
  </si>
  <si>
    <t xml:space="preserve">El documento no analiza  la cartera actual de productos </t>
  </si>
  <si>
    <t>El documento no analiza temas de inventarios, transporte, logística, almacenamiento y bodegaje</t>
  </si>
  <si>
    <t>El documento identifica, analiza y concluye de manera leve sobre el sistema de gestión del Talento humano (incluye requerimientos, selección, inducción, capacitación, promoción, despidos y comunicación interna)</t>
  </si>
  <si>
    <t>El documento identifica, analiza y concluye de manera inadecuada sobre el sistema de gestión del Talento humano (incluye requerimientos, selección, inducción, capacitación, promoción, despidos y comunicación interna)</t>
  </si>
  <si>
    <t>El documento no identifica, analiza ni concluye sobre la gestión del Talento humano</t>
  </si>
  <si>
    <t>El documento identifica, analiza y concluye de manera adecuada sobre el sistema de gestión del talento humano con el que cuenta la organización (incluye requerimientos, selección, inducción, capacitación, promoción, despidos y comunicación interna)</t>
  </si>
  <si>
    <t>El documento presenta una adecuada identificación, análisis y conclusión de la cadena de suministros con la que opera la Organización (materias primas requeridas, proveedores, capacidad de producción, capacidad usada, capacidad instalada,tiempo de producción)</t>
  </si>
  <si>
    <t>El documento analiza y concluye adecuadamente sobre temas de inventarios, transporte, logística, almacenamiento y bodegaje que utiliza la organización (incluye temas de distribución, entrega, gestión y mantenimiento de recursos de infraestructura física y tecnológica)</t>
  </si>
  <si>
    <t>El documento evalúa de forma correcta los sistemas de información gerencial con los que cuenta la organización</t>
  </si>
  <si>
    <t>El documento evalúa de forma correcta si los resultados y reportería provistos por el sistema de información gerencial son consistentes con la necesidad de información de la dirección de la organización.</t>
  </si>
  <si>
    <t xml:space="preserve">El documento determina correctamente las necesidades del mercado que satisface el negocio actual de la organización </t>
  </si>
  <si>
    <t>El documento determina  las necesidades del mercado que satisface el negocio actual de la organización con errores leves</t>
  </si>
  <si>
    <t>El documento determina  las necesidades del mercado que satisface el negocio actual de la organización con errores graves</t>
  </si>
  <si>
    <t>Investigación y desarrollo</t>
  </si>
  <si>
    <t>El documento analiza y concluye sobre temas de inventarios, transporte, logística, almacenamiento y bodegaje, mostrando errores leves (incluye temas de distribución, entrega, gestión y mantenimiento de recursos de infraestructura física y tecnológica)</t>
  </si>
  <si>
    <t>El documento analiza y concluye sobre temas de inventarios, transporte, logística, almacenamiento y bodegaje, mostrando  errores graves (incluye temas de distribución, entrega, gestión y mantenimiento de recursos de infraestructura física y tecnológica)</t>
  </si>
  <si>
    <t>El documento presenta una identificación, análisis y conclusión de la cadena de suministros, con errores leves (materias primas requeridas, proveedores, capacidad de producción, capacidad usada, capacidad instalada,tiempo de producción)</t>
  </si>
  <si>
    <t>El documento presenta una identificación, análisis y conclusión de la cadena de suministros, con errores graves (materias primas requeridas, proveedores, capacidad de producción, capacidad usada, capacidad instalada,tiempo de producción)</t>
  </si>
  <si>
    <t>El documento no presenta una identificación y análisis de la cadena de suministros</t>
  </si>
  <si>
    <t>Sistemas de información gerencial</t>
  </si>
  <si>
    <t>El documento evalúa los sistemas de información gerencial con los que cuenta la organización con errores leves</t>
  </si>
  <si>
    <t>El documento evalúa los sistemas de información gerencial con los que cuenta la organización con errores graves</t>
  </si>
  <si>
    <t>El documento no evalúa  los sistemas de información gerencial con los que cuenta la organización</t>
  </si>
  <si>
    <t>Marketing</t>
  </si>
  <si>
    <t xml:space="preserve"> El documento identifica la estrategia actual de marketing de la organización (es decir,el cliente al que se dirije, llamado mercado objetivo) y la propuesta de valor (es decir la diferenciación del negocio) con errores leves.</t>
  </si>
  <si>
    <t>El documento identifica la estrategia actual de marketing de la organización (es decir,el cliente al que se dirije, llamado mercado objetivo) y la propuesta de valor (es decir la diferenciación del negocio). con errores  graves.</t>
  </si>
  <si>
    <t>El documento identifica de forma correcta la estrategia actual de marketing de la organización (es decir,el cliente al que se dirije, llamado mercado objetivo) y la propuesta de valor (es decir la diferenciación del negocio) y realiza un análisis crítico de la misma</t>
  </si>
  <si>
    <t xml:space="preserve"> El documento presenta análisis y conclusiones correctas y sustentadas sobre los estados de resultados, situación financiera, estado de flujo de efectivo de la organización  por un período de al menos 5 años.</t>
  </si>
  <si>
    <t xml:space="preserve"> El documento presenta análisis y conclusiones sustentadas sobre los estados de resultados, situación financiera, estado de flujo de efectivo de la organización  por un período de al menos 5 años, con errores leves</t>
  </si>
  <si>
    <t xml:space="preserve"> El documento presenta análisis y conclusiones sustentadas sobre los estados de resultados, situación financiera, estado de flujo de efectivo de la organización  por un período de al menos 5 años, con errores graves</t>
  </si>
  <si>
    <t xml:space="preserve">
 El documento no presenta análisis del estado de resultados, estado de situación financiera, estado de flujo de efectivo de  la organización</t>
  </si>
  <si>
    <t>Filosofía y estructura organizacional</t>
  </si>
  <si>
    <t xml:space="preserve">El documento analiza si la misión y visión de la organización están alineadas entre sí, y si son consistentes con el negocio propuesto, con errores leves
 </t>
  </si>
  <si>
    <t xml:space="preserve">El documento analiza si la misión y visión de la organización están alineadas entre sí, y si son consistentes con el negocio propuesto, con errores graves
 </t>
  </si>
  <si>
    <t>El documento analiza correctamente  si la misión de la organización cumple con al menos 5 de los elementos esenciales (cliente, producto, lugar, tiempo, empleados)</t>
  </si>
  <si>
    <t xml:space="preserve">El documento analiza con errores leves, si la misión de la organización cumple con al menos 5 de los elementos esenciales (cliente, producto, lugar, tiempo, empleados) </t>
  </si>
  <si>
    <t xml:space="preserve">El documento analiza con errores graves, si la misión de la organización cumple con al menos 5 de los elementos esenciales (cliente, producto, lugar, tiempo, empleados) </t>
  </si>
  <si>
    <t>El documento no analiza la misión y visión de la organización</t>
  </si>
  <si>
    <t xml:space="preserve">El documento no analiza la misión y visión de la organización 
 </t>
  </si>
  <si>
    <t xml:space="preserve">'El documento analiza con errores graves si los objetivos de la organización están bien planteados, es decir si cuentan con las siguientes características: medibles, específicos, realizables, y enmarcados en un período de tiempo. </t>
  </si>
  <si>
    <t xml:space="preserve"> El documento no analiza los objetivos de la organización</t>
  </si>
  <si>
    <t xml:space="preserve">'El documento analiza con errores leves y  con errores leves si los objetivos de la organización están bien planteados, es decir si cuentan con las siguientes características: medibles, específicos, realizables, y enmarcados en un período de tiempo. </t>
  </si>
  <si>
    <t xml:space="preserve">El documento analiza correctamente  si los objetivos de la organización están bien planteados, es decir si cuentan con las siguientes características: medibles, específicos, realizables, y enmarcados en un período de tiempo. </t>
  </si>
  <si>
    <t>El documento presenta conclusiones con errores leves sobre la estructura que tiene la organización desde el punto de vista legal y del diseño organizacional (tipo de estructura y organigrama) y analiza su funcionalidad para el giro del negocio en el que se encuentra inmersa</t>
  </si>
  <si>
    <t>El documento presenta conclusiones con errores graves sobre la estructura que tiene la organización desde el punto de vista legal y del diseño organizacional (tipo de estructura y organigrama) y analiza su funcionalidad para el giro del negocio en el que se encuentra inmersa</t>
  </si>
  <si>
    <t>El documento no presenta conclusiones sobre la estructura de la organización.</t>
  </si>
  <si>
    <t>Proyección y evaluación financiera</t>
  </si>
  <si>
    <t xml:space="preserve">El documento analiza correctamente si la misión y visión de la organización están alineadas entre sí y son consistentes con el negocio propuesto.
 </t>
  </si>
  <si>
    <t>El documento presenta conclusiones de manera correcta sobre la estructura que tiene la organización desde el punto de vista legal y del diseño organizacional (tipo de estructura y organigrama) y analiza su funcionalidad para el giro del negocio en el que se encuentra inmersa</t>
  </si>
  <si>
    <t>El documento analiza correctamente las tendencias del mercado, y en función de ellas evalúa y concluye sobre la necesidad y capacidad de la organización para generar investigación y desarrollo</t>
  </si>
  <si>
    <t>El documento analiza con errores leves las tendencias del mercado, y en función de ellas evalúa y concluye sobre la necesidad y capacidad de la organización para generar investigación y desarrollo</t>
  </si>
  <si>
    <t>El documento analiza con errores graves las tendencias del mercado, y en función de ellas evalúa y concluye sobre la necesidad y capacidad de la organización para generar investigación y desarrollo</t>
  </si>
  <si>
    <t>El documento no analiza  las tendencias de mercado y su relación con investigación y desarrollo</t>
  </si>
  <si>
    <t>El documento analiza correctamente las tendencias de la industria, y en función de ellas evalúa y concluye sobre la necesidad y capacidad de la organización para generar investigación y desarrollo</t>
  </si>
  <si>
    <t>El documento analiza con errores leves las tendencias de la industria, y en función de ellas evalúa y concluye sobre la necesidad y capacidad de la organización para generar investigación y desarrollo</t>
  </si>
  <si>
    <t>El documento analiza con errores graves las tendencias de la industria, y en función de ellas evalúa y concluye sobre la necesidad y capacidad de la organización para generar investigación y desarrollo</t>
  </si>
  <si>
    <t>El documento no analiza  las tendencias de la industria y su relación con investigación y desarrollo</t>
  </si>
  <si>
    <t>El documento presenta conclusiones de manera correcta, sobre la cartera actual de productos de la organización, usando la matriz BCG</t>
  </si>
  <si>
    <t>El documento presenta conclusiones con errores leves,  sobre la cartera actual de productos de la organización, usando la matriz BCG</t>
  </si>
  <si>
    <t>El documento presenta conclusiones con errores graves, sobre la cartera actual de productos de la organización, usando la matriz BCG</t>
  </si>
  <si>
    <t>El documento identifica al menos cuatro características relevantes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t>
  </si>
  <si>
    <t>El documento identifica  al menos tres características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errores o inconsistencias leves.</t>
  </si>
  <si>
    <t>El documento identifica dos o una característica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errores o inconsistencias graves.</t>
  </si>
  <si>
    <t xml:space="preserve">El documento no identifica característacas de los componentes de la mezcla de marketing
</t>
  </si>
  <si>
    <t>El documento presenta conclusiones correctamente sustentadas sobre el costeo de las acciones de la mezcla de marketing, que ha realizado la Organización</t>
  </si>
  <si>
    <t>El documento presenta conclusiones con errores leves sobre el costeo de las acciones de la mezcla de marketing, que ha realizado la Organización</t>
  </si>
  <si>
    <t>El documento presenta conclusiones con errores graves sobre el costeo de las acciones de la mezcla de marketing, que ha realizado la Organización</t>
  </si>
  <si>
    <t xml:space="preserve"> El documento no analiza ni concluye sobre el costeo de la mezcla de marketing de la organización</t>
  </si>
  <si>
    <t>El documento presenta al menos 5 conclusiones relevantes sobre los resultados del análisis internno de la organización con base en los resultados de una matriz EFI.</t>
  </si>
  <si>
    <t>El documento presenta al menos 4 conclusiones relevantes sobre los resultados del análisis internno de la organización con base en los resultados de una matriz EFI.</t>
  </si>
  <si>
    <t>El documento presenta 3 conclusiones (o menos) relevantes sobre los resultados del análisis internno de la organización con base en los resultados de una matriz EFI.</t>
  </si>
  <si>
    <t>El documento no presenta conclusiones sobre los resultados del análisis internno de la organización con base en los resultados de una matriz EFI.</t>
  </si>
  <si>
    <t>El documento analiza correctamente la existencia de una competitiva de la organización</t>
  </si>
  <si>
    <t>El documento analiza la existencia de una competitiva de la organización con errores leves</t>
  </si>
  <si>
    <t>El documento analiza la existencia de una competitiva de la organización con errores graves</t>
  </si>
  <si>
    <t>El documento no analiza la existencia de una competitiva de la organización</t>
  </si>
  <si>
    <t xml:space="preserve">El documento presenta al menos 5 conclusiones relevantes basadas en un análisis FODA.  </t>
  </si>
  <si>
    <t xml:space="preserve">El documento presenta al menos 4 conclusiones relevantes basadas en un análisis FODA.  </t>
  </si>
  <si>
    <t xml:space="preserve">El documento presenta al menos 3 conclusiones relevantes basadas en un análisis FODA.  </t>
  </si>
  <si>
    <t>El documento no presenta conclusiones relevantes basadas en un análisis FODA.</t>
  </si>
  <si>
    <t>El documento no justifica las áreas / aspectos en los que se concentrará el plan de mejora.</t>
  </si>
  <si>
    <t>El documento no presenta una propuesta de mejoras</t>
  </si>
  <si>
    <t>Plan de mejora</t>
  </si>
  <si>
    <t>El documento no justifica el monto de inversión requerido ni su fuente de financiamiento.</t>
  </si>
  <si>
    <t xml:space="preserve">
 El documento justifica correctamente el monto de inversión requerido, capital de trabajo y su fuente de financiamento. </t>
  </si>
  <si>
    <t xml:space="preserve">
 El documento justifica con errores leves el monto de inversión requerido, capital de trabajo  y su fuente de financiamento.</t>
  </si>
  <si>
    <t xml:space="preserve">
 El documento justifica con errores graves el monto de inversión requerido, capital de trabajo  y su fuente de financiamento.</t>
  </si>
  <si>
    <t xml:space="preserve">
 El documento presenta conclusiones correctas sobre la estructura y evaluación  financiera del proyecto incluyendo todos los criterios de evaluación (VAN, TIR, periodo de recuperación del capital e indice de rentabilidad) sobre los flujos incrementales</t>
  </si>
  <si>
    <t>El documento presenta conclusiones sobre la estructura y evaluación  financiera del proyecto incluyendo todos los criterios de evaluación (VAN, TIR, periodo de recuperación del capital e indice de rentabilidad) sobre los flujos incrementales, con errores leves.</t>
  </si>
  <si>
    <t>El documento presenta conclusiones sobre la estructura y evaluación  financiera del proyecto incluyendo todos los criterios de evaluación (VAN, TIR, periodo de recuperación del capital e indice de rentabilidad) sobre los flujos incrementales, con errores graves.</t>
  </si>
  <si>
    <t>El documento justifica con claridad las áreas / aspectos en los que se concentrará el plan de mejora con sus respectivos objetivos</t>
  </si>
  <si>
    <t>El documento justifica con errores leves las áreas / aspectos en los que se concentrará el plan de mejora con sus respectivos objetivos</t>
  </si>
  <si>
    <t>El documento justifica con errores graves las áreas / aspectos en los que se concentrará el plan de mejora con sus respectivos objetivos</t>
  </si>
  <si>
    <t xml:space="preserve">
El documento analiza y concluye de forma correcta acerca de los principales indicadores financieros que afectan a la organización realizando una comparación con la industria. (Liquidez, Endeudamiento, Rentabilidad, Actividad, Valor de mercado)</t>
  </si>
  <si>
    <t xml:space="preserve">
 El documento analiza y concluye de forma correcta acerca de los principales indicadores financieros que afectan al proyecto realizando una comparación con la industria.(Liquidez, Endeudamiento, Rentabilidad, Actividad, Valor de mercado)</t>
  </si>
  <si>
    <t>Análisis de entorno externo</t>
  </si>
  <si>
    <t>Análisis de entorno interno</t>
  </si>
  <si>
    <t>Producción y operaciones</t>
  </si>
  <si>
    <t>Finanzas y contabilidad</t>
  </si>
  <si>
    <t>Evaluación y propuesta de mejora</t>
  </si>
  <si>
    <t>Rúbrica planes de mejora</t>
  </si>
  <si>
    <t xml:space="preserve"> El documento presenta una proyección correcta y sustentadad en los datos del proyecto de estados de resultados, situación financiera, estado de flujo de efectivo y el flujo de caja por un período de al menos 5 años. Además presenta conclusiones relevantes para el proyecto.</t>
  </si>
  <si>
    <t xml:space="preserve"> El documento presenta una proyección correcta y sustentadad en los datos del proyecto de estados de resultados, situación financiera, estado de flujo de efectivo y el flujo de caja por un período de al menos 5 años y conclusiones con errores leves.</t>
  </si>
  <si>
    <t xml:space="preserve"> El documento presenta una proyección correcta y sustentadad en los datos del proyecto de estados de resultados, situación financiera, estado de flujo de efectivo y el flujo de caja por un período de al menos 5 años y conclusiones con errores graves.</t>
  </si>
  <si>
    <t xml:space="preserve">
 El documento no presenta una proyección de estado de resultados, estado de situación financiera, estado de flujo de efectivo y flujo de caja, ni conclusiones.</t>
  </si>
  <si>
    <t xml:space="preserve"> Los balances y flujo de caja proyectados son consistentes con los resultados de los análisis externos, internos,y del cliente, así como con la estrategia y plan de marketing y con la estructura organizacional. Además presenta conclusiones relevantes para el proyecto.</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</si>
  <si>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leves.</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</si>
  <si>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graves.</t>
  </si>
  <si>
    <t>El documento no presenta balances y flujo de caja proyectados ni conclusiones</t>
  </si>
  <si>
    <t>Calificación Ponderada por Subtema</t>
  </si>
  <si>
    <t>Calificación ponderada por Tema</t>
  </si>
  <si>
    <t xml:space="preserve"> </t>
  </si>
  <si>
    <t xml:space="preserve"> El documento presenta un índice y un resumen claros sobre el trabajo de titulación
</t>
  </si>
  <si>
    <t xml:space="preserve"> El documento presenta errores leves en cuanto la claridad del índice y el resumen del trabajo de titulación
</t>
  </si>
  <si>
    <t xml:space="preserve">El documento presenta errores graves en cuanto la claridad del índice y el resumendel trabajo de titulación
</t>
  </si>
  <si>
    <t xml:space="preserve">El documento no presenta un índice ni un resumen sobre el trabajo de titulación
</t>
  </si>
  <si>
    <t>Conclusiones</t>
  </si>
  <si>
    <t xml:space="preserve">El documento  presenta conclusiones sustentadas (en función de los resultados presentados a lo largo del trabajo) sobre la viabilidad o no del negocio. </t>
  </si>
  <si>
    <t xml:space="preserve">El documento presenta conclusiones parcialmente sustentadas (en función de los resultados presentados a lo largo del trabajo) sobre la viabilidad o no del negocio. </t>
  </si>
  <si>
    <t>El documento presenta conclusiones no sustentadas (en función de los resultados presentados a lo largo del trabajo) sobre la viabilidad o no del negocio.</t>
  </si>
  <si>
    <t>El documento no presenta  conclusiones sobre la viabilidad o no del negocio.</t>
  </si>
  <si>
    <t xml:space="preserve">El documento presenta un análisis correcto de los  cuatro entornos externos siempre relacionándolos con el proyecto en cuestión: económico, político (gubernamental y legal), social (cultural, demográfico y ambiental) y tecnológico. 
</t>
  </si>
  <si>
    <t xml:space="preserve">El documento presenta un análisis  de los  cuatro entornos externos, con errores leves, pero siempre relacionándolos con el proyecto en cuestión: económico, político (gubernamental y legal), social (cultural, demográfico y ambiental) y tecnológico. 
</t>
  </si>
  <si>
    <t xml:space="preserve">El documento presenta un análisis de los cuatro entornos externos o menos, con errores graves y sin relacionarlos con el proyecto: económico, político (gubernamental y legal), social (cultural, demográfico y ambiental) y tecnológico. 
</t>
  </si>
  <si>
    <t xml:space="preserve">El documento no presenta un análisis de los cuatro entornos externos.  
</t>
  </si>
  <si>
    <t xml:space="preserve">
El documento presenta con claridad y sustento una propuesta de mejoras para la Organización en las áreas seleccionadas  (es decir una propuesta con definición de alcance, costo y tiempo)</t>
  </si>
  <si>
    <t xml:space="preserve">
El documento presenta con errores graves una propuesta de mejoras para la Organización en las áreas seleccionadas  (es decir una propuesta con definición de alcance, costo y tiempo)</t>
  </si>
  <si>
    <t xml:space="preserve">
El documento presenta con claridad y sustento una propuesta de mejoras para la Organización en las áreas seleccionadas (es decir una propuesta con definición de alcance, costo y tiempo)</t>
  </si>
  <si>
    <t>Versión 09 de mayo de 2016</t>
  </si>
  <si>
    <t>Calificación /3</t>
  </si>
  <si>
    <t>Estimados docentes, las columnas que ustedes deben llenar son las siguientes: "calificación/3" (columna H) y "Justifique con detalle su calificación" (columna K). El resto de celdas se calculan automáticamente.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</si>
</sst>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name val="Arial"/>
      <family val="2"/>
    </font>
    <font>
      <b/>
      <sz val="12"/>
      <color theme="1"/>
      <name val="Calibri"/>
      <family val="2"/>
      <scheme val="minor"/>
    </font>
    <font>
      <sz val="8"/>
      <name val="Arial"/>
      <family val="2"/>
    </font>
    <font>
      <sz val="10"/>
      <color theme="1"/>
      <name val="Calibri"/>
      <family val="2"/>
      <scheme val="minor"/>
    </font>
    <font>
      <b/>
      <sz val="10"/>
      <color rgb="FFFFFFFF"/>
      <name val="Arial"/>
      <family val="2"/>
    </font>
    <font>
      <b/>
      <sz val="10"/>
      <name val="Arial"/>
      <family val="2"/>
    </font>
    <font>
      <sz val="9"/>
      <name val="Arial"/>
      <family val="2"/>
    </font>
    <font>
      <sz val="8"/>
      <color rgb="FFFFFFFF"/>
      <name val="Arial"/>
      <family val="2"/>
    </font>
    <font>
      <b/>
      <sz val="11"/>
      <color theme="1"/>
      <name val="Calibri"/>
      <family val="2"/>
      <scheme val="minor"/>
    </font>
    <font>
      <b/>
      <sz val="9"/>
      <name val="Arial"/>
      <family val="2"/>
    </font>
    <font>
      <sz val="11"/>
      <color theme="0"/>
      <name val="Calibri"/>
      <family val="2"/>
      <scheme val="minor"/>
    </font>
    <font>
      <sz val="11"/>
      <name val="Arial"/>
      <family val="2"/>
    </font>
    <font>
      <sz val="12"/>
      <name val="Arial"/>
      <family val="2"/>
    </font>
    <font>
      <b/>
      <sz val="11"/>
      <name val="Arial"/>
      <family val="2"/>
    </font>
    <font>
      <b/>
      <sz val="12"/>
      <color rgb="FFFF0000"/>
      <name val="Calibri"/>
      <family val="2"/>
      <scheme val="minor"/>
    </font>
    <font>
      <sz val="16"/>
      <color theme="1"/>
      <name val="Calibri"/>
      <family val="2"/>
      <scheme val="minor"/>
    </font>
    <font>
      <sz val="8"/>
      <color theme="1"/>
      <name val="Calibri"/>
      <family val="2"/>
      <scheme val="minor"/>
    </font>
    <font>
      <b/>
      <sz val="11"/>
      <color rgb="FFFF0000"/>
      <name val="Calibri"/>
      <family val="2"/>
      <scheme val="minor"/>
    </font>
  </fonts>
  <fills count="19">
    <fill>
      <patternFill patternType="none"/>
    </fill>
    <fill>
      <patternFill patternType="gray125"/>
    </fill>
    <fill>
      <patternFill patternType="solid">
        <fgColor rgb="FF0000FF"/>
        <bgColor rgb="FF0000FF"/>
      </patternFill>
    </fill>
    <fill>
      <patternFill patternType="solid">
        <fgColor rgb="FFCCCCCC"/>
        <bgColor rgb="FFCCCCCC"/>
      </patternFill>
    </fill>
    <fill>
      <patternFill patternType="solid">
        <fgColor rgb="FF073763"/>
        <bgColor rgb="FF073763"/>
      </patternFill>
    </fill>
    <fill>
      <patternFill patternType="solid">
        <fgColor rgb="FFFFFF00"/>
        <bgColor indexed="64"/>
      </patternFill>
    </fill>
    <fill>
      <patternFill patternType="solid">
        <fgColor rgb="FFFFFFCC"/>
        <bgColor indexed="64"/>
      </patternFill>
    </fill>
    <fill>
      <patternFill patternType="solid">
        <fgColor rgb="FFFFFFCC"/>
        <bgColor rgb="FF0000FF"/>
      </patternFill>
    </fill>
    <fill>
      <patternFill patternType="solid">
        <fgColor theme="0"/>
        <bgColor indexed="64"/>
      </patternFill>
    </fill>
    <fill>
      <patternFill patternType="solid">
        <fgColor theme="0"/>
        <bgColor rgb="FFCCCCCC"/>
      </patternFill>
    </fill>
    <fill>
      <patternFill patternType="solid">
        <fgColor theme="3" tint="-0.249977111117893"/>
        <bgColor indexed="64"/>
      </patternFill>
    </fill>
    <fill>
      <patternFill patternType="solid">
        <fgColor theme="0" tint="-0.249977111117893"/>
        <bgColor rgb="FFF3F3F3"/>
      </patternFill>
    </fill>
    <fill>
      <patternFill patternType="solid">
        <fgColor theme="6" tint="0.79998168889431442"/>
        <bgColor rgb="FFCCCCCC"/>
      </patternFill>
    </fill>
    <fill>
      <patternFill patternType="solid">
        <fgColor theme="0" tint="-4.9989318521683403E-2"/>
        <bgColor rgb="FF073763"/>
      </patternFill>
    </fill>
    <fill>
      <patternFill patternType="solid">
        <fgColor theme="0" tint="-4.9989318521683403E-2"/>
        <bgColor rgb="FFCCCCCC"/>
      </patternFill>
    </fill>
    <fill>
      <patternFill patternType="solid">
        <fgColor theme="6" tint="0.79998168889431442"/>
        <bgColor indexed="64"/>
      </patternFill>
    </fill>
    <fill>
      <patternFill patternType="solid">
        <fgColor theme="6" tint="0.79998168889431442"/>
        <bgColor rgb="FFF3F3F3"/>
      </patternFill>
    </fill>
    <fill>
      <patternFill patternType="solid">
        <fgColor theme="6" tint="0.79998168889431442"/>
        <bgColor rgb="FF073763"/>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37">
    <xf numFmtId="0" fontId="0" fillId="0" borderId="0" xfId="0"/>
    <xf numFmtId="0" fontId="6" fillId="7" borderId="6" xfId="0" applyFont="1" applyFill="1" applyBorder="1" applyAlignment="1" applyProtection="1">
      <alignment horizontal="center"/>
      <protection locked="0"/>
    </xf>
    <xf numFmtId="14" fontId="6" fillId="7" borderId="6" xfId="0" applyNumberFormat="1" applyFont="1" applyFill="1" applyBorder="1" applyAlignment="1" applyProtection="1">
      <alignment horizontal="center"/>
      <protection locked="0"/>
    </xf>
    <xf numFmtId="0" fontId="0" fillId="0" borderId="0" xfId="0" applyAlignment="1">
      <alignment horizontal="left" vertical="center"/>
    </xf>
    <xf numFmtId="0" fontId="0" fillId="0" borderId="0" xfId="0" applyAlignment="1">
      <alignment horizontal="center" vertical="center"/>
    </xf>
    <xf numFmtId="0" fontId="10" fillId="0" borderId="8" xfId="0" applyFont="1" applyFill="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0" fillId="0" borderId="7" xfId="0" quotePrefix="1" applyBorder="1" applyAlignment="1">
      <alignment horizontal="center" vertical="center"/>
    </xf>
    <xf numFmtId="164" fontId="0" fillId="0" borderId="1" xfId="0" applyNumberFormat="1" applyBorder="1" applyAlignment="1">
      <alignment horizontal="center" vertical="center"/>
    </xf>
    <xf numFmtId="0" fontId="11" fillId="10" borderId="0" xfId="0" applyFont="1" applyFill="1" applyAlignment="1">
      <alignment horizontal="center"/>
    </xf>
    <xf numFmtId="0" fontId="11" fillId="0" borderId="0" xfId="0" applyFont="1" applyFill="1" applyAlignment="1">
      <alignment horizontal="center"/>
    </xf>
    <xf numFmtId="2" fontId="0" fillId="0" borderId="1" xfId="0" quotePrefix="1" applyNumberFormat="1" applyBorder="1" applyAlignment="1">
      <alignment horizontal="center" vertical="center"/>
    </xf>
    <xf numFmtId="2" fontId="0" fillId="0" borderId="0" xfId="0" quotePrefix="1" applyNumberFormat="1" applyBorder="1" applyAlignment="1">
      <alignment horizontal="center" vertical="center"/>
    </xf>
    <xf numFmtId="2" fontId="0" fillId="0" borderId="1" xfId="0" applyNumberFormat="1" applyBorder="1" applyAlignment="1">
      <alignment horizontal="center" vertical="center"/>
    </xf>
    <xf numFmtId="0" fontId="0" fillId="0" borderId="0" xfId="0" applyAlignment="1">
      <alignment wrapText="1"/>
    </xf>
    <xf numFmtId="0" fontId="13"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18" fillId="6" borderId="1" xfId="0" applyFont="1" applyFill="1" applyBorder="1" applyAlignment="1" applyProtection="1">
      <alignment vertical="center" wrapText="1"/>
      <protection locked="0"/>
    </xf>
    <xf numFmtId="0" fontId="15" fillId="6" borderId="24" xfId="0" applyFont="1" applyFill="1" applyBorder="1" applyAlignment="1" applyProtection="1">
      <alignment horizontal="justify" vertical="center" wrapText="1"/>
      <protection locked="0"/>
    </xf>
    <xf numFmtId="0" fontId="5" fillId="2" borderId="0" xfId="0" applyFont="1" applyFill="1" applyAlignment="1" applyProtection="1">
      <alignment horizontal="center"/>
    </xf>
    <xf numFmtId="0" fontId="5" fillId="2" borderId="5" xfId="0" applyFont="1" applyFill="1" applyBorder="1" applyAlignment="1" applyProtection="1">
      <alignment horizontal="center"/>
    </xf>
    <xf numFmtId="164" fontId="4" fillId="5" borderId="3" xfId="0" applyNumberFormat="1" applyFont="1" applyFill="1" applyBorder="1" applyAlignment="1" applyProtection="1">
      <alignment horizontal="center"/>
    </xf>
    <xf numFmtId="0" fontId="0" fillId="0" borderId="0" xfId="0" applyFont="1" applyAlignment="1" applyProtection="1"/>
    <xf numFmtId="0" fontId="0" fillId="0" borderId="0" xfId="0" applyProtection="1"/>
    <xf numFmtId="0" fontId="1" fillId="0" borderId="0" xfId="0" applyFont="1" applyAlignment="1" applyProtection="1">
      <alignment textRotation="90" wrapText="1"/>
    </xf>
    <xf numFmtId="0" fontId="6" fillId="0" borderId="0" xfId="0" applyNumberFormat="1" applyFont="1" applyAlignment="1" applyProtection="1"/>
    <xf numFmtId="0" fontId="1" fillId="0" borderId="0" xfId="0" applyFont="1" applyAlignment="1" applyProtection="1">
      <alignment horizontal="center" wrapText="1"/>
    </xf>
    <xf numFmtId="0" fontId="8" fillId="4" borderId="1" xfId="0" applyFont="1" applyFill="1" applyBorder="1" applyAlignment="1" applyProtection="1">
      <alignment vertical="center"/>
    </xf>
    <xf numFmtId="0" fontId="10" fillId="12" borderId="12" xfId="0" applyFont="1" applyFill="1" applyBorder="1" applyAlignment="1" applyProtection="1">
      <alignment horizontal="center"/>
    </xf>
    <xf numFmtId="0" fontId="10" fillId="12" borderId="13" xfId="0" applyFont="1" applyFill="1" applyBorder="1" applyAlignment="1" applyProtection="1">
      <alignment horizontal="center"/>
    </xf>
    <xf numFmtId="0" fontId="10" fillId="12" borderId="14" xfId="0" applyFont="1" applyFill="1" applyBorder="1" applyAlignment="1" applyProtection="1">
      <alignment horizontal="center"/>
    </xf>
    <xf numFmtId="2" fontId="8" fillId="4" borderId="1" xfId="0" applyNumberFormat="1" applyFont="1" applyFill="1" applyBorder="1" applyAlignment="1" applyProtection="1">
      <alignment vertical="center"/>
    </xf>
    <xf numFmtId="0" fontId="7" fillId="12" borderId="7" xfId="0" quotePrefix="1" applyFont="1" applyFill="1" applyBorder="1" applyAlignment="1" applyProtection="1">
      <alignment vertical="center" wrapText="1"/>
    </xf>
    <xf numFmtId="0" fontId="7" fillId="12" borderId="1" xfId="0" quotePrefix="1" applyFont="1" applyFill="1" applyBorder="1" applyAlignment="1" applyProtection="1">
      <alignment vertical="center" wrapText="1"/>
    </xf>
    <xf numFmtId="0" fontId="7" fillId="12" borderId="10" xfId="0" quotePrefix="1" applyFont="1" applyFill="1" applyBorder="1" applyAlignment="1" applyProtection="1">
      <alignment vertical="center" wrapText="1"/>
    </xf>
    <xf numFmtId="0" fontId="13" fillId="6" borderId="1" xfId="0" applyFont="1" applyFill="1" applyBorder="1" applyAlignment="1" applyProtection="1">
      <alignment vertical="center"/>
    </xf>
    <xf numFmtId="2" fontId="13" fillId="6" borderId="1" xfId="0" applyNumberFormat="1" applyFont="1" applyFill="1" applyBorder="1" applyAlignment="1" applyProtection="1">
      <alignment vertical="center"/>
    </xf>
    <xf numFmtId="0" fontId="7" fillId="12" borderId="7" xfId="0" quotePrefix="1" applyFont="1" applyFill="1" applyBorder="1" applyAlignment="1" applyProtection="1">
      <alignment horizontal="left" vertical="center" wrapText="1"/>
    </xf>
    <xf numFmtId="0" fontId="7" fillId="12" borderId="1" xfId="0" quotePrefix="1" applyFont="1" applyFill="1" applyBorder="1" applyAlignment="1" applyProtection="1">
      <alignment horizontal="left" vertical="center" wrapText="1"/>
    </xf>
    <xf numFmtId="0" fontId="12" fillId="13" borderId="26" xfId="0" applyFont="1" applyFill="1" applyBorder="1" applyAlignment="1" applyProtection="1">
      <alignment horizontal="center" vertical="center"/>
    </xf>
    <xf numFmtId="0" fontId="10" fillId="9" borderId="12" xfId="0" applyFont="1" applyFill="1" applyBorder="1" applyAlignment="1" applyProtection="1">
      <alignment horizontal="center"/>
    </xf>
    <xf numFmtId="0" fontId="10" fillId="9" borderId="13" xfId="0" applyFont="1" applyFill="1" applyBorder="1" applyAlignment="1" applyProtection="1">
      <alignment horizontal="center"/>
    </xf>
    <xf numFmtId="0" fontId="10" fillId="9" borderId="14" xfId="0" applyFont="1" applyFill="1" applyBorder="1" applyAlignment="1" applyProtection="1">
      <alignment horizontal="center"/>
    </xf>
    <xf numFmtId="0" fontId="7" fillId="0" borderId="7" xfId="0" quotePrefix="1" applyFont="1" applyFill="1" applyBorder="1" applyAlignment="1" applyProtection="1">
      <alignment vertical="center" wrapText="1"/>
    </xf>
    <xf numFmtId="0" fontId="7" fillId="0" borderId="1" xfId="0" quotePrefix="1" applyFont="1" applyFill="1" applyBorder="1" applyAlignment="1" applyProtection="1">
      <alignment vertical="center" wrapText="1"/>
    </xf>
    <xf numFmtId="0" fontId="7" fillId="0" borderId="10" xfId="0" quotePrefix="1" applyFont="1" applyFill="1" applyBorder="1" applyAlignment="1" applyProtection="1">
      <alignment vertical="center" wrapText="1"/>
    </xf>
    <xf numFmtId="0" fontId="7" fillId="0" borderId="21" xfId="0" quotePrefix="1" applyFont="1" applyFill="1" applyBorder="1" applyAlignment="1" applyProtection="1">
      <alignment vertical="center" wrapText="1"/>
    </xf>
    <xf numFmtId="0" fontId="7" fillId="0" borderId="8" xfId="0" quotePrefix="1" applyFont="1" applyFill="1" applyBorder="1" applyAlignment="1" applyProtection="1">
      <alignment vertical="center" wrapText="1"/>
    </xf>
    <xf numFmtId="0" fontId="7" fillId="0" borderId="23" xfId="0" quotePrefix="1" applyFont="1" applyFill="1" applyBorder="1" applyAlignment="1" applyProtection="1">
      <alignment vertical="center" wrapText="1"/>
    </xf>
    <xf numFmtId="0" fontId="7" fillId="15" borderId="7" xfId="0" quotePrefix="1" applyFont="1" applyFill="1" applyBorder="1" applyAlignment="1" applyProtection="1">
      <alignment vertical="center" wrapText="1"/>
    </xf>
    <xf numFmtId="0" fontId="7" fillId="15" borderId="1" xfId="0" quotePrefix="1" applyFont="1" applyFill="1" applyBorder="1" applyAlignment="1" applyProtection="1">
      <alignment vertical="center" wrapText="1"/>
    </xf>
    <xf numFmtId="0" fontId="7" fillId="16" borderId="1" xfId="0" quotePrefix="1" applyFont="1" applyFill="1" applyBorder="1" applyAlignment="1" applyProtection="1">
      <alignment vertical="center" wrapText="1"/>
    </xf>
    <xf numFmtId="0" fontId="7" fillId="16" borderId="7" xfId="0" quotePrefix="1" applyFont="1" applyFill="1" applyBorder="1" applyAlignment="1" applyProtection="1">
      <alignment vertical="center" wrapText="1"/>
    </xf>
    <xf numFmtId="0" fontId="7" fillId="15" borderId="17" xfId="0" quotePrefix="1" applyFont="1" applyFill="1" applyBorder="1" applyAlignment="1" applyProtection="1">
      <alignment vertical="center" wrapText="1"/>
    </xf>
    <xf numFmtId="0" fontId="7" fillId="15" borderId="18" xfId="0" quotePrefix="1" applyFont="1" applyFill="1" applyBorder="1" applyAlignment="1" applyProtection="1">
      <alignment vertical="center" wrapText="1"/>
    </xf>
    <xf numFmtId="0" fontId="12" fillId="14" borderId="22" xfId="0" applyFont="1" applyFill="1" applyBorder="1" applyAlignment="1" applyProtection="1">
      <alignment horizontal="center" vertical="center" textRotation="90" wrapText="1"/>
    </xf>
    <xf numFmtId="164" fontId="2" fillId="0" borderId="19" xfId="0" applyNumberFormat="1" applyFont="1" applyBorder="1" applyAlignment="1" applyProtection="1">
      <alignment horizontal="center" vertical="center"/>
    </xf>
    <xf numFmtId="0" fontId="7" fillId="0" borderId="12" xfId="0" quotePrefix="1" applyFont="1" applyFill="1" applyBorder="1" applyAlignment="1" applyProtection="1">
      <alignment vertical="center" wrapText="1"/>
    </xf>
    <xf numFmtId="0" fontId="7" fillId="0" borderId="13" xfId="0" quotePrefix="1" applyFont="1" applyFill="1" applyBorder="1" applyAlignment="1" applyProtection="1">
      <alignment vertical="center" wrapText="1"/>
    </xf>
    <xf numFmtId="0" fontId="7" fillId="0" borderId="17" xfId="0" quotePrefix="1" applyFont="1" applyFill="1" applyBorder="1" applyAlignment="1" applyProtection="1">
      <alignment vertical="center" wrapText="1"/>
    </xf>
    <xf numFmtId="0" fontId="7" fillId="0" borderId="18" xfId="0" quotePrefix="1" applyFont="1" applyFill="1" applyBorder="1" applyAlignment="1" applyProtection="1">
      <alignment vertical="center" wrapText="1"/>
    </xf>
    <xf numFmtId="0" fontId="12" fillId="13" borderId="22" xfId="0" applyFont="1" applyFill="1" applyBorder="1" applyAlignment="1" applyProtection="1">
      <alignment horizontal="center" vertical="center" textRotation="90" wrapText="1"/>
    </xf>
    <xf numFmtId="0" fontId="7" fillId="0" borderId="12"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8" borderId="17" xfId="0" quotePrefix="1" applyFont="1" applyFill="1" applyBorder="1" applyAlignment="1" applyProtection="1">
      <alignment vertical="center" wrapText="1"/>
    </xf>
    <xf numFmtId="0" fontId="7" fillId="8" borderId="18" xfId="0" quotePrefix="1" applyFont="1" applyFill="1" applyBorder="1" applyAlignment="1" applyProtection="1">
      <alignment vertical="center" wrapText="1"/>
    </xf>
    <xf numFmtId="0" fontId="8" fillId="4" borderId="7" xfId="0" applyFont="1" applyFill="1" applyBorder="1" applyAlignment="1" applyProtection="1">
      <alignment vertical="center"/>
    </xf>
    <xf numFmtId="0" fontId="3" fillId="17" borderId="12" xfId="0" applyFont="1" applyFill="1" applyBorder="1" applyAlignment="1" applyProtection="1">
      <alignment horizontal="center" vertical="center"/>
    </xf>
    <xf numFmtId="0" fontId="10" fillId="0" borderId="12" xfId="0" applyFont="1" applyFill="1" applyBorder="1" applyAlignment="1" applyProtection="1">
      <alignment horizontal="center"/>
    </xf>
    <xf numFmtId="0" fontId="10" fillId="0" borderId="13" xfId="0" applyFont="1" applyFill="1" applyBorder="1" applyAlignment="1" applyProtection="1">
      <alignment horizontal="center"/>
    </xf>
    <xf numFmtId="0" fontId="7" fillId="0" borderId="17"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8" fillId="4" borderId="0" xfId="0" applyFont="1" applyFill="1" applyBorder="1" applyAlignment="1" applyProtection="1">
      <alignment vertical="center"/>
    </xf>
    <xf numFmtId="0" fontId="10" fillId="12" borderId="8" xfId="0" applyFont="1" applyFill="1" applyBorder="1" applyAlignment="1" applyProtection="1">
      <alignment horizontal="center"/>
    </xf>
    <xf numFmtId="0" fontId="1" fillId="15" borderId="23" xfId="0" applyFont="1" applyFill="1" applyBorder="1" applyAlignment="1" applyProtection="1">
      <alignment horizontal="center" vertical="center"/>
    </xf>
    <xf numFmtId="0" fontId="1" fillId="15" borderId="31" xfId="0" applyFont="1" applyFill="1" applyBorder="1" applyAlignment="1" applyProtection="1">
      <alignment horizontal="center" vertical="center"/>
    </xf>
    <xf numFmtId="0" fontId="7" fillId="12" borderId="1" xfId="0" applyFont="1" applyFill="1" applyBorder="1" applyAlignment="1" applyProtection="1">
      <alignment vertical="center" wrapText="1"/>
    </xf>
    <xf numFmtId="0" fontId="1" fillId="6" borderId="1" xfId="0" applyFont="1" applyFill="1" applyBorder="1" applyAlignment="1" applyProtection="1">
      <alignment vertical="center"/>
    </xf>
    <xf numFmtId="0" fontId="0" fillId="0" borderId="0" xfId="0" applyAlignment="1" applyProtection="1">
      <alignment horizontal="center" vertical="center"/>
    </xf>
    <xf numFmtId="164" fontId="16" fillId="0" borderId="0" xfId="0" applyNumberFormat="1" applyFont="1" applyProtection="1"/>
    <xf numFmtId="0" fontId="15" fillId="6" borderId="1" xfId="0" applyFont="1" applyFill="1" applyBorder="1" applyAlignment="1" applyProtection="1">
      <alignment wrapText="1"/>
      <protection locked="0"/>
    </xf>
    <xf numFmtId="0" fontId="15" fillId="6" borderId="1" xfId="0" applyFont="1" applyFill="1" applyBorder="1" applyAlignment="1" applyProtection="1">
      <alignment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justify" vertical="center" wrapText="1"/>
      <protection locked="0"/>
    </xf>
    <xf numFmtId="0" fontId="18" fillId="15" borderId="33" xfId="0" applyFont="1" applyFill="1" applyBorder="1" applyAlignment="1" applyProtection="1">
      <alignment vertical="center" wrapText="1"/>
      <protection locked="0"/>
    </xf>
    <xf numFmtId="164" fontId="2" fillId="0" borderId="26" xfId="0" applyNumberFormat="1" applyFont="1" applyBorder="1" applyAlignment="1" applyProtection="1">
      <alignment horizontal="center" vertical="center"/>
    </xf>
    <xf numFmtId="164" fontId="2" fillId="0" borderId="32" xfId="0" applyNumberFormat="1" applyFont="1" applyBorder="1" applyAlignment="1" applyProtection="1">
      <alignment horizontal="center" vertical="center"/>
    </xf>
    <xf numFmtId="0" fontId="0" fillId="0" borderId="0" xfId="0" applyAlignment="1" applyProtection="1">
      <alignment horizontal="center"/>
    </xf>
    <xf numFmtId="0" fontId="14" fillId="11" borderId="9" xfId="0" applyFont="1" applyFill="1" applyBorder="1" applyAlignment="1" applyProtection="1">
      <alignment horizontal="center" vertical="center" textRotation="90" wrapText="1"/>
    </xf>
    <xf numFmtId="0" fontId="14" fillId="11" borderId="0" xfId="0" applyFont="1" applyFill="1" applyBorder="1" applyAlignment="1" applyProtection="1">
      <alignment horizontal="center" vertical="center" textRotation="90" wrapText="1"/>
    </xf>
    <xf numFmtId="0" fontId="12" fillId="14" borderId="26" xfId="0" applyFont="1" applyFill="1" applyBorder="1" applyAlignment="1" applyProtection="1">
      <alignment horizontal="center" vertical="center" textRotation="90" wrapText="1"/>
    </xf>
    <xf numFmtId="0" fontId="12" fillId="14" borderId="22" xfId="0" applyFont="1" applyFill="1" applyBorder="1" applyAlignment="1" applyProtection="1">
      <alignment horizontal="center" vertical="center" textRotation="90" wrapText="1"/>
    </xf>
    <xf numFmtId="0" fontId="12" fillId="14" borderId="27" xfId="0" applyFont="1" applyFill="1" applyBorder="1" applyAlignment="1" applyProtection="1">
      <alignment horizontal="center" vertical="center" textRotation="90" wrapText="1"/>
    </xf>
    <xf numFmtId="0" fontId="12" fillId="13" borderId="12" xfId="0" applyFont="1" applyFill="1" applyBorder="1" applyAlignment="1" applyProtection="1">
      <alignment horizontal="center" vertical="center" textRotation="90" wrapText="1"/>
    </xf>
    <xf numFmtId="0" fontId="12" fillId="13" borderId="7" xfId="0" applyFont="1" applyFill="1" applyBorder="1" applyAlignment="1" applyProtection="1">
      <alignment horizontal="center" vertical="center" textRotation="90" wrapText="1"/>
    </xf>
    <xf numFmtId="0" fontId="12" fillId="13" borderId="17" xfId="0" applyFont="1" applyFill="1" applyBorder="1" applyAlignment="1" applyProtection="1">
      <alignment horizontal="center" vertical="center" textRotation="90" wrapText="1"/>
    </xf>
    <xf numFmtId="0" fontId="7" fillId="0" borderId="12" xfId="0" applyFont="1" applyFill="1" applyBorder="1" applyAlignment="1" applyProtection="1">
      <alignment horizontal="center" vertical="center" textRotation="90" wrapText="1"/>
    </xf>
    <xf numFmtId="0" fontId="7" fillId="0" borderId="7" xfId="0" applyFont="1" applyFill="1" applyBorder="1" applyAlignment="1" applyProtection="1">
      <alignment horizontal="center" vertical="center" textRotation="90" wrapText="1"/>
    </xf>
    <xf numFmtId="0" fontId="7" fillId="0" borderId="17" xfId="0" applyFont="1" applyFill="1" applyBorder="1" applyAlignment="1" applyProtection="1">
      <alignment horizontal="center" vertical="center" textRotation="90" wrapText="1"/>
    </xf>
    <xf numFmtId="164" fontId="2" fillId="0" borderId="25" xfId="0" applyNumberFormat="1" applyFont="1" applyBorder="1" applyAlignment="1" applyProtection="1">
      <alignment horizontal="center" vertical="center"/>
    </xf>
    <xf numFmtId="164" fontId="2" fillId="0" borderId="19" xfId="0" applyNumberFormat="1" applyFont="1" applyBorder="1" applyAlignment="1" applyProtection="1">
      <alignment horizontal="center" vertical="center"/>
    </xf>
    <xf numFmtId="164" fontId="2" fillId="0" borderId="20" xfId="0" applyNumberFormat="1" applyFont="1" applyBorder="1" applyAlignment="1" applyProtection="1">
      <alignment horizontal="center" vertical="center"/>
    </xf>
    <xf numFmtId="0" fontId="13" fillId="6" borderId="10"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2" fillId="13" borderId="26" xfId="0" applyFont="1" applyFill="1" applyBorder="1" applyAlignment="1" applyProtection="1">
      <alignment horizontal="center" vertical="center" textRotation="90"/>
    </xf>
    <xf numFmtId="0" fontId="12" fillId="13" borderId="22" xfId="0" applyFont="1" applyFill="1" applyBorder="1" applyAlignment="1" applyProtection="1">
      <alignment horizontal="center" vertical="center" textRotation="90"/>
    </xf>
    <xf numFmtId="0" fontId="12" fillId="13" borderId="27" xfId="0" applyFont="1" applyFill="1" applyBorder="1" applyAlignment="1" applyProtection="1">
      <alignment horizontal="center" vertical="center" textRotation="90"/>
    </xf>
    <xf numFmtId="0" fontId="12" fillId="13" borderId="26" xfId="0" applyFont="1" applyFill="1" applyBorder="1" applyAlignment="1" applyProtection="1">
      <alignment horizontal="center" vertical="center" textRotation="90" wrapText="1"/>
    </xf>
    <xf numFmtId="0" fontId="12" fillId="13" borderId="27" xfId="0" applyFont="1" applyFill="1" applyBorder="1" applyAlignment="1" applyProtection="1">
      <alignment horizontal="center" vertical="center" textRotation="90" wrapText="1"/>
    </xf>
    <xf numFmtId="0" fontId="12" fillId="13" borderId="22" xfId="0" applyFont="1" applyFill="1" applyBorder="1" applyAlignment="1" applyProtection="1">
      <alignment horizontal="center" vertical="center" textRotation="90" wrapText="1"/>
    </xf>
    <xf numFmtId="0" fontId="5" fillId="2" borderId="0" xfId="0" applyFont="1" applyFill="1" applyAlignment="1" applyProtection="1">
      <alignment horizontal="center"/>
    </xf>
    <xf numFmtId="0" fontId="6" fillId="0" borderId="0" xfId="0" applyFont="1" applyAlignment="1" applyProtection="1">
      <alignment horizontal="center"/>
    </xf>
    <xf numFmtId="0" fontId="9" fillId="0" borderId="0" xfId="0" applyFont="1" applyAlignment="1" applyProtection="1"/>
    <xf numFmtId="0" fontId="14" fillId="11" borderId="11" xfId="0" applyFont="1" applyFill="1" applyBorder="1" applyAlignment="1" applyProtection="1">
      <alignment horizontal="center" vertical="center" textRotation="90" wrapText="1"/>
    </xf>
    <xf numFmtId="0" fontId="14" fillId="11" borderId="15" xfId="0" applyFont="1" applyFill="1" applyBorder="1" applyAlignment="1" applyProtection="1">
      <alignment horizontal="center" vertical="center" textRotation="90" wrapText="1"/>
    </xf>
    <xf numFmtId="0" fontId="6" fillId="0" borderId="0" xfId="0" applyNumberFormat="1" applyFont="1" applyBorder="1" applyAlignment="1" applyProtection="1">
      <alignment horizontal="center"/>
    </xf>
    <xf numFmtId="164" fontId="4" fillId="5" borderId="3" xfId="0" applyNumberFormat="1" applyFont="1" applyFill="1" applyBorder="1" applyAlignment="1" applyProtection="1">
      <alignment horizontal="center"/>
    </xf>
    <xf numFmtId="164" fontId="4" fillId="5" borderId="4" xfId="0" applyNumberFormat="1" applyFont="1" applyFill="1" applyBorder="1" applyAlignment="1" applyProtection="1">
      <alignment horizontal="center"/>
    </xf>
    <xf numFmtId="164" fontId="16" fillId="5" borderId="2" xfId="0" applyNumberFormat="1" applyFont="1" applyFill="1" applyBorder="1" applyAlignment="1" applyProtection="1">
      <alignment horizontal="left"/>
    </xf>
    <xf numFmtId="164" fontId="16" fillId="5" borderId="4" xfId="0" applyNumberFormat="1" applyFont="1" applyFill="1" applyBorder="1" applyAlignment="1" applyProtection="1">
      <alignment horizontal="left"/>
    </xf>
    <xf numFmtId="0" fontId="3" fillId="17" borderId="7" xfId="0" applyFont="1" applyFill="1" applyBorder="1" applyAlignment="1" applyProtection="1">
      <alignment horizontal="center" vertical="center" textRotation="90"/>
    </xf>
    <xf numFmtId="0" fontId="3" fillId="17" borderId="17" xfId="0" applyFont="1" applyFill="1" applyBorder="1" applyAlignment="1" applyProtection="1">
      <alignment horizontal="center" vertical="center" textRotation="90"/>
    </xf>
    <xf numFmtId="0" fontId="17" fillId="18" borderId="0" xfId="0" applyFont="1" applyFill="1" applyAlignment="1" applyProtection="1">
      <alignment horizontal="center" textRotation="90"/>
    </xf>
    <xf numFmtId="0" fontId="0" fillId="0" borderId="26" xfId="0" applyBorder="1" applyAlignment="1" applyProtection="1">
      <alignment horizontal="center" textRotation="90"/>
    </xf>
    <xf numFmtId="0" fontId="0" fillId="0" borderId="22" xfId="0" applyBorder="1" applyAlignment="1" applyProtection="1">
      <alignment horizontal="center" textRotation="90"/>
    </xf>
    <xf numFmtId="0" fontId="12" fillId="3" borderId="28" xfId="0" applyFont="1" applyFill="1" applyBorder="1" applyAlignment="1" applyProtection="1">
      <alignment horizontal="center" vertical="center" textRotation="90" wrapText="1"/>
    </xf>
    <xf numFmtId="0" fontId="12" fillId="3" borderId="29" xfId="0" applyFont="1" applyFill="1" applyBorder="1" applyAlignment="1" applyProtection="1">
      <alignment horizontal="center" vertical="center" textRotation="90" wrapText="1"/>
    </xf>
    <xf numFmtId="0" fontId="12" fillId="3" borderId="30" xfId="0" applyFont="1" applyFill="1" applyBorder="1" applyAlignment="1" applyProtection="1">
      <alignment horizontal="center" vertical="center" textRotation="90" wrapText="1"/>
    </xf>
    <xf numFmtId="0" fontId="3" fillId="13" borderId="22" xfId="0" applyFont="1" applyFill="1" applyBorder="1" applyAlignment="1" applyProtection="1">
      <alignment horizontal="center" vertical="center" textRotation="90" wrapText="1" readingOrder="1"/>
    </xf>
    <xf numFmtId="0" fontId="14" fillId="11" borderId="16" xfId="0" applyFont="1" applyFill="1" applyBorder="1" applyAlignment="1" applyProtection="1">
      <alignment horizontal="center" vertical="center" textRotation="90" wrapText="1"/>
    </xf>
    <xf numFmtId="0" fontId="12" fillId="0" borderId="12" xfId="0" applyFont="1" applyFill="1" applyBorder="1" applyAlignment="1" applyProtection="1">
      <alignment horizontal="center" vertical="center" textRotation="90" wrapText="1"/>
    </xf>
    <xf numFmtId="0" fontId="12" fillId="0" borderId="7" xfId="0" applyFont="1" applyFill="1" applyBorder="1" applyAlignment="1" applyProtection="1">
      <alignment horizontal="center" vertical="center" textRotation="90" wrapText="1"/>
    </xf>
    <xf numFmtId="0" fontId="12" fillId="0" borderId="17" xfId="0" applyFont="1" applyFill="1" applyBorder="1" applyAlignment="1" applyProtection="1">
      <alignment horizontal="center" vertical="center" textRotation="90" wrapText="1"/>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abSelected="1" zoomScale="59" zoomScaleNormal="59" workbookViewId="0">
      <selection activeCell="D5" sqref="D5"/>
    </sheetView>
  </sheetViews>
  <sheetFormatPr baseColWidth="10" defaultRowHeight="15" x14ac:dyDescent="0.25"/>
  <cols>
    <col min="1" max="1" width="4.7109375" customWidth="1"/>
    <col min="2" max="2" width="7.140625" customWidth="1"/>
    <col min="3" max="3" width="7.28515625" customWidth="1"/>
    <col min="4" max="4" width="54.85546875" customWidth="1"/>
    <col min="5" max="5" width="40.7109375" customWidth="1"/>
    <col min="6" max="7" width="32.28515625" customWidth="1"/>
    <col min="8" max="8" width="11.140625" customWidth="1"/>
    <col min="9" max="9" width="20" customWidth="1"/>
    <col min="10" max="10" width="42.5703125" customWidth="1"/>
    <col min="11" max="11" width="34.7109375" customWidth="1"/>
  </cols>
  <sheetData>
    <row r="1" spans="1:11" x14ac:dyDescent="0.25">
      <c r="A1" s="90" t="s">
        <v>188</v>
      </c>
      <c r="B1" s="90"/>
      <c r="C1" s="90"/>
      <c r="D1" s="90"/>
      <c r="E1" s="90"/>
      <c r="F1" s="90"/>
      <c r="G1" s="90"/>
      <c r="H1" s="90"/>
      <c r="I1" s="90"/>
      <c r="J1" s="90"/>
      <c r="K1" s="90"/>
    </row>
    <row r="2" spans="1:11" ht="21" customHeight="1" x14ac:dyDescent="0.25">
      <c r="A2" s="113" t="s">
        <v>158</v>
      </c>
      <c r="B2" s="113"/>
      <c r="C2" s="113"/>
      <c r="D2" s="113"/>
      <c r="E2" s="113"/>
      <c r="F2" s="113"/>
      <c r="G2" s="113"/>
      <c r="H2" s="113"/>
      <c r="I2" s="113"/>
      <c r="J2" s="113"/>
      <c r="K2" s="113"/>
    </row>
    <row r="3" spans="1:11" ht="21" customHeight="1" thickBot="1" x14ac:dyDescent="0.3">
      <c r="A3" s="113" t="s">
        <v>2</v>
      </c>
      <c r="B3" s="113"/>
      <c r="C3" s="113"/>
      <c r="D3" s="113"/>
      <c r="E3" s="113"/>
      <c r="F3" s="113"/>
      <c r="G3" s="113"/>
      <c r="H3" s="113"/>
      <c r="I3" s="113"/>
      <c r="J3" s="113"/>
      <c r="K3" s="113"/>
    </row>
    <row r="4" spans="1:11" ht="21" customHeight="1" thickBot="1" x14ac:dyDescent="0.3">
      <c r="A4" s="20"/>
      <c r="B4" s="20"/>
      <c r="C4" s="20"/>
      <c r="D4" s="21" t="s">
        <v>6</v>
      </c>
      <c r="E4" s="21" t="s">
        <v>7</v>
      </c>
      <c r="F4" s="21" t="s">
        <v>4</v>
      </c>
      <c r="G4" s="20"/>
      <c r="H4" s="20"/>
      <c r="I4" s="20"/>
      <c r="J4" s="20"/>
      <c r="K4" s="20"/>
    </row>
    <row r="5" spans="1:11" ht="21" customHeight="1" thickBot="1" x14ac:dyDescent="0.4">
      <c r="A5" s="20"/>
      <c r="B5" s="20"/>
      <c r="C5" s="20"/>
      <c r="D5" s="1"/>
      <c r="E5" s="1"/>
      <c r="F5" s="2"/>
      <c r="G5" s="119" t="s">
        <v>3</v>
      </c>
      <c r="H5" s="120"/>
      <c r="I5" s="22"/>
      <c r="J5" s="121">
        <f>SUM(J8:J52)</f>
        <v>10</v>
      </c>
      <c r="K5" s="122"/>
    </row>
    <row r="6" spans="1:11" ht="18" customHeight="1" x14ac:dyDescent="0.25">
      <c r="A6" s="23"/>
      <c r="B6" s="24"/>
      <c r="C6" s="24"/>
      <c r="D6" s="114" t="s">
        <v>9</v>
      </c>
      <c r="E6" s="115"/>
      <c r="F6" s="115"/>
      <c r="G6" s="115"/>
      <c r="H6" s="23"/>
      <c r="I6" s="23"/>
      <c r="J6" s="24"/>
      <c r="K6" s="24"/>
    </row>
    <row r="7" spans="1:11" ht="38.25" customHeight="1" thickBot="1" x14ac:dyDescent="0.3">
      <c r="A7" s="23"/>
      <c r="B7" s="25" t="s">
        <v>0</v>
      </c>
      <c r="C7" s="25"/>
      <c r="D7" s="26"/>
      <c r="E7" s="118" t="s">
        <v>8</v>
      </c>
      <c r="F7" s="118"/>
      <c r="G7" s="26"/>
      <c r="H7" s="25" t="s">
        <v>187</v>
      </c>
      <c r="I7" s="25" t="s">
        <v>167</v>
      </c>
      <c r="J7" s="25" t="s">
        <v>168</v>
      </c>
      <c r="K7" s="27" t="s">
        <v>5</v>
      </c>
    </row>
    <row r="8" spans="1:11" ht="15.75" customHeight="1" x14ac:dyDescent="0.25">
      <c r="A8" s="116" t="s">
        <v>1</v>
      </c>
      <c r="B8" s="28"/>
      <c r="C8" s="107" t="s">
        <v>1</v>
      </c>
      <c r="D8" s="29">
        <v>3</v>
      </c>
      <c r="E8" s="30">
        <v>2</v>
      </c>
      <c r="F8" s="30">
        <v>1</v>
      </c>
      <c r="G8" s="31">
        <v>0</v>
      </c>
      <c r="H8" s="105"/>
      <c r="I8" s="106"/>
      <c r="J8" s="102">
        <f>SUM(I9:I11)</f>
        <v>0.5</v>
      </c>
      <c r="K8" s="83"/>
    </row>
    <row r="9" spans="1:11" ht="60" customHeight="1" x14ac:dyDescent="0.25">
      <c r="A9" s="117"/>
      <c r="B9" s="32">
        <f>5/3</f>
        <v>1.6666666666666667</v>
      </c>
      <c r="C9" s="108"/>
      <c r="D9" s="33" t="s">
        <v>15</v>
      </c>
      <c r="E9" s="34" t="s">
        <v>13</v>
      </c>
      <c r="F9" s="34" t="s">
        <v>12</v>
      </c>
      <c r="G9" s="35" t="s">
        <v>16</v>
      </c>
      <c r="H9" s="16">
        <v>3</v>
      </c>
      <c r="I9" s="37">
        <f>H9*B9/30</f>
        <v>0.16666666666666666</v>
      </c>
      <c r="J9" s="103"/>
      <c r="K9" s="83"/>
    </row>
    <row r="10" spans="1:11" ht="39.75" customHeight="1" x14ac:dyDescent="0.25">
      <c r="A10" s="117"/>
      <c r="B10" s="32">
        <f t="shared" ref="B10:B11" si="0">5/3</f>
        <v>1.6666666666666667</v>
      </c>
      <c r="C10" s="108"/>
      <c r="D10" s="38" t="s">
        <v>14</v>
      </c>
      <c r="E10" s="34" t="s">
        <v>10</v>
      </c>
      <c r="F10" s="34" t="s">
        <v>11</v>
      </c>
      <c r="G10" s="35" t="s">
        <v>17</v>
      </c>
      <c r="H10" s="16">
        <v>3</v>
      </c>
      <c r="I10" s="37">
        <f>H10*B10/30</f>
        <v>0.16666666666666666</v>
      </c>
      <c r="J10" s="103"/>
      <c r="K10" s="83"/>
    </row>
    <row r="11" spans="1:11" ht="67.5" customHeight="1" thickBot="1" x14ac:dyDescent="0.3">
      <c r="A11" s="117"/>
      <c r="B11" s="32">
        <f t="shared" si="0"/>
        <v>1.6666666666666667</v>
      </c>
      <c r="C11" s="109"/>
      <c r="D11" s="39" t="s">
        <v>170</v>
      </c>
      <c r="E11" s="39" t="s">
        <v>171</v>
      </c>
      <c r="F11" s="39" t="s">
        <v>172</v>
      </c>
      <c r="G11" s="39" t="s">
        <v>173</v>
      </c>
      <c r="H11" s="16">
        <v>3</v>
      </c>
      <c r="I11" s="37">
        <f>H11*B11/30</f>
        <v>0.16666666666666666</v>
      </c>
      <c r="J11" s="104"/>
      <c r="K11" s="83"/>
    </row>
    <row r="12" spans="1:11" ht="15.75" customHeight="1" x14ac:dyDescent="0.25">
      <c r="A12" s="116" t="s">
        <v>153</v>
      </c>
      <c r="B12" s="28"/>
      <c r="C12" s="40"/>
      <c r="D12" s="41">
        <v>3</v>
      </c>
      <c r="E12" s="42">
        <v>2</v>
      </c>
      <c r="F12" s="42">
        <v>1</v>
      </c>
      <c r="G12" s="43">
        <v>0</v>
      </c>
      <c r="H12" s="105"/>
      <c r="I12" s="106"/>
      <c r="J12" s="102">
        <f>SUM(I13:I16)</f>
        <v>2</v>
      </c>
      <c r="K12" s="84"/>
    </row>
    <row r="13" spans="1:11" ht="100.5" customHeight="1" x14ac:dyDescent="0.25">
      <c r="A13" s="117"/>
      <c r="B13" s="28">
        <f>20/4</f>
        <v>5</v>
      </c>
      <c r="C13" s="131"/>
      <c r="D13" s="44" t="s">
        <v>18</v>
      </c>
      <c r="E13" s="45" t="s">
        <v>21</v>
      </c>
      <c r="F13" s="45" t="s">
        <v>26</v>
      </c>
      <c r="G13" s="46" t="s">
        <v>27</v>
      </c>
      <c r="H13" s="16">
        <v>3</v>
      </c>
      <c r="I13" s="36">
        <f>H13*B13/30</f>
        <v>0.5</v>
      </c>
      <c r="J13" s="103"/>
      <c r="K13" s="84"/>
    </row>
    <row r="14" spans="1:11" ht="108" x14ac:dyDescent="0.25">
      <c r="A14" s="117"/>
      <c r="B14" s="28">
        <f t="shared" ref="B14:B16" si="1">20/4</f>
        <v>5</v>
      </c>
      <c r="C14" s="131"/>
      <c r="D14" s="44" t="s">
        <v>179</v>
      </c>
      <c r="E14" s="45" t="s">
        <v>180</v>
      </c>
      <c r="F14" s="45" t="s">
        <v>181</v>
      </c>
      <c r="G14" s="46" t="s">
        <v>182</v>
      </c>
      <c r="H14" s="16">
        <v>3</v>
      </c>
      <c r="I14" s="36">
        <f>H14*B14/30</f>
        <v>0.5</v>
      </c>
      <c r="J14" s="103"/>
      <c r="K14" s="84"/>
    </row>
    <row r="15" spans="1:11" ht="108" x14ac:dyDescent="0.25">
      <c r="A15" s="117"/>
      <c r="B15" s="28">
        <f t="shared" si="1"/>
        <v>5</v>
      </c>
      <c r="C15" s="131"/>
      <c r="D15" s="44" t="s">
        <v>19</v>
      </c>
      <c r="E15" s="45" t="s">
        <v>22</v>
      </c>
      <c r="F15" s="45" t="s">
        <v>25</v>
      </c>
      <c r="G15" s="46" t="s">
        <v>28</v>
      </c>
      <c r="H15" s="16">
        <v>3</v>
      </c>
      <c r="I15" s="36">
        <f>H15*B15/30</f>
        <v>0.5</v>
      </c>
      <c r="J15" s="103"/>
      <c r="K15" s="84"/>
    </row>
    <row r="16" spans="1:11" ht="48.75" thickBot="1" x14ac:dyDescent="0.3">
      <c r="A16" s="132"/>
      <c r="B16" s="28">
        <f t="shared" si="1"/>
        <v>5</v>
      </c>
      <c r="C16" s="131"/>
      <c r="D16" s="47" t="s">
        <v>20</v>
      </c>
      <c r="E16" s="48" t="s">
        <v>23</v>
      </c>
      <c r="F16" s="48" t="s">
        <v>24</v>
      </c>
      <c r="G16" s="49" t="s">
        <v>29</v>
      </c>
      <c r="H16" s="16">
        <v>3</v>
      </c>
      <c r="I16" s="36">
        <f>H16*B16/30</f>
        <v>0.5</v>
      </c>
      <c r="J16" s="104"/>
      <c r="K16" s="84"/>
    </row>
    <row r="17" spans="1:13" ht="15" customHeight="1" x14ac:dyDescent="0.25">
      <c r="A17" s="91" t="s">
        <v>154</v>
      </c>
      <c r="B17" s="28"/>
      <c r="C17" s="93" t="s">
        <v>89</v>
      </c>
      <c r="D17" s="29">
        <v>3</v>
      </c>
      <c r="E17" s="30">
        <v>2</v>
      </c>
      <c r="F17" s="30">
        <v>1</v>
      </c>
      <c r="G17" s="30">
        <v>0</v>
      </c>
      <c r="H17" s="105"/>
      <c r="I17" s="106"/>
      <c r="J17" s="102">
        <f>SUM(I18:I22)</f>
        <v>0.7</v>
      </c>
      <c r="K17" s="84"/>
    </row>
    <row r="18" spans="1:13" ht="66.75" customHeight="1" x14ac:dyDescent="0.25">
      <c r="A18" s="92"/>
      <c r="B18" s="28">
        <f>7/5</f>
        <v>1.4</v>
      </c>
      <c r="C18" s="94"/>
      <c r="D18" s="50" t="s">
        <v>105</v>
      </c>
      <c r="E18" s="51" t="s">
        <v>90</v>
      </c>
      <c r="F18" s="51" t="s">
        <v>91</v>
      </c>
      <c r="G18" s="51" t="s">
        <v>96</v>
      </c>
      <c r="H18" s="16">
        <v>3</v>
      </c>
      <c r="I18" s="36">
        <f>H18*B18/30</f>
        <v>0.13999999999999999</v>
      </c>
      <c r="J18" s="103"/>
      <c r="K18" s="84"/>
    </row>
    <row r="19" spans="1:13" ht="66.75" customHeight="1" x14ac:dyDescent="0.25">
      <c r="A19" s="92"/>
      <c r="B19" s="28">
        <f t="shared" ref="B19:B22" si="2">7/5</f>
        <v>1.4</v>
      </c>
      <c r="C19" s="94"/>
      <c r="D19" s="50" t="s">
        <v>92</v>
      </c>
      <c r="E19" s="52" t="s">
        <v>93</v>
      </c>
      <c r="F19" s="52" t="s">
        <v>94</v>
      </c>
      <c r="G19" s="52" t="s">
        <v>95</v>
      </c>
      <c r="H19" s="16">
        <v>3</v>
      </c>
      <c r="I19" s="36">
        <f>H19*B19/30</f>
        <v>0.13999999999999999</v>
      </c>
      <c r="J19" s="103"/>
      <c r="K19" s="84"/>
    </row>
    <row r="20" spans="1:13" ht="84" customHeight="1" x14ac:dyDescent="0.25">
      <c r="A20" s="92"/>
      <c r="B20" s="28">
        <f t="shared" si="2"/>
        <v>1.4</v>
      </c>
      <c r="C20" s="94"/>
      <c r="D20" s="53" t="s">
        <v>100</v>
      </c>
      <c r="E20" s="52" t="s">
        <v>99</v>
      </c>
      <c r="F20" s="52" t="s">
        <v>97</v>
      </c>
      <c r="G20" s="52" t="s">
        <v>98</v>
      </c>
      <c r="H20" s="16">
        <v>3</v>
      </c>
      <c r="I20" s="36">
        <f>H20*B20/30</f>
        <v>0.13999999999999999</v>
      </c>
      <c r="J20" s="103"/>
      <c r="K20" s="84"/>
    </row>
    <row r="21" spans="1:13" ht="132.75" customHeight="1" x14ac:dyDescent="0.25">
      <c r="A21" s="92"/>
      <c r="B21" s="28">
        <f t="shared" si="2"/>
        <v>1.4</v>
      </c>
      <c r="C21" s="94"/>
      <c r="D21" s="53" t="s">
        <v>106</v>
      </c>
      <c r="E21" s="52" t="s">
        <v>101</v>
      </c>
      <c r="F21" s="52" t="s">
        <v>102</v>
      </c>
      <c r="G21" s="52" t="s">
        <v>103</v>
      </c>
      <c r="H21" s="16">
        <v>3</v>
      </c>
      <c r="I21" s="36">
        <f>H21*B21/30</f>
        <v>0.13999999999999999</v>
      </c>
      <c r="J21" s="103"/>
      <c r="K21" s="84"/>
    </row>
    <row r="22" spans="1:13" ht="84.75" customHeight="1" thickBot="1" x14ac:dyDescent="0.3">
      <c r="A22" s="92"/>
      <c r="B22" s="28">
        <f t="shared" si="2"/>
        <v>1.4</v>
      </c>
      <c r="C22" s="95"/>
      <c r="D22" s="54" t="s">
        <v>63</v>
      </c>
      <c r="E22" s="55" t="s">
        <v>60</v>
      </c>
      <c r="F22" s="55" t="s">
        <v>61</v>
      </c>
      <c r="G22" s="55" t="s">
        <v>62</v>
      </c>
      <c r="H22" s="16">
        <v>3</v>
      </c>
      <c r="I22" s="36">
        <f>H22*B22/30</f>
        <v>0.13999999999999999</v>
      </c>
      <c r="J22" s="104"/>
      <c r="K22" s="84"/>
    </row>
    <row r="23" spans="1:13" ht="16.5" thickBot="1" x14ac:dyDescent="0.3">
      <c r="A23" s="92"/>
      <c r="B23" s="28"/>
      <c r="C23" s="56"/>
      <c r="D23" s="29">
        <v>3</v>
      </c>
      <c r="E23" s="30">
        <v>2</v>
      </c>
      <c r="F23" s="30">
        <v>1</v>
      </c>
      <c r="G23" s="30">
        <v>0</v>
      </c>
      <c r="H23" s="105"/>
      <c r="I23" s="106"/>
      <c r="J23" s="57"/>
      <c r="K23" s="19"/>
    </row>
    <row r="24" spans="1:13" ht="173.25" customHeight="1" x14ac:dyDescent="0.25">
      <c r="A24" s="92"/>
      <c r="B24" s="28">
        <f>14/4</f>
        <v>3.5</v>
      </c>
      <c r="C24" s="110" t="s">
        <v>155</v>
      </c>
      <c r="D24" s="58" t="s">
        <v>64</v>
      </c>
      <c r="E24" s="59" t="s">
        <v>74</v>
      </c>
      <c r="F24" s="59" t="s">
        <v>75</v>
      </c>
      <c r="G24" s="59" t="s">
        <v>76</v>
      </c>
      <c r="H24" s="16">
        <v>3</v>
      </c>
      <c r="I24" s="36">
        <f>H24*B24/30</f>
        <v>0.35</v>
      </c>
      <c r="J24" s="102">
        <f>SUM(I24:I27)</f>
        <v>1.4</v>
      </c>
      <c r="K24" s="85"/>
    </row>
    <row r="25" spans="1:13" ht="96" customHeight="1" thickBot="1" x14ac:dyDescent="0.3">
      <c r="A25" s="92"/>
      <c r="B25" s="28">
        <f t="shared" ref="B25:B27" si="3">14/4</f>
        <v>3.5</v>
      </c>
      <c r="C25" s="111"/>
      <c r="D25" s="60" t="s">
        <v>65</v>
      </c>
      <c r="E25" s="61" t="s">
        <v>72</v>
      </c>
      <c r="F25" s="61" t="s">
        <v>73</v>
      </c>
      <c r="G25" s="61" t="s">
        <v>59</v>
      </c>
      <c r="H25" s="16">
        <v>3</v>
      </c>
      <c r="I25" s="36">
        <f>H25*B25/30</f>
        <v>0.35</v>
      </c>
      <c r="J25" s="103"/>
      <c r="K25" s="86"/>
      <c r="M25" t="s">
        <v>169</v>
      </c>
    </row>
    <row r="26" spans="1:13" ht="72.75" thickBot="1" x14ac:dyDescent="0.3">
      <c r="A26" s="92"/>
      <c r="B26" s="28">
        <f t="shared" si="3"/>
        <v>3.5</v>
      </c>
      <c r="C26" s="110" t="s">
        <v>71</v>
      </c>
      <c r="D26" s="60" t="s">
        <v>107</v>
      </c>
      <c r="E26" s="60" t="s">
        <v>108</v>
      </c>
      <c r="F26" s="60" t="s">
        <v>109</v>
      </c>
      <c r="G26" s="60" t="s">
        <v>110</v>
      </c>
      <c r="H26" s="16">
        <v>3</v>
      </c>
      <c r="I26" s="36">
        <f>H26*B26/30</f>
        <v>0.35</v>
      </c>
      <c r="J26" s="103"/>
      <c r="K26" s="86"/>
    </row>
    <row r="27" spans="1:13" ht="72.75" thickBot="1" x14ac:dyDescent="0.3">
      <c r="A27" s="92"/>
      <c r="B27" s="28">
        <f t="shared" si="3"/>
        <v>3.5</v>
      </c>
      <c r="C27" s="111"/>
      <c r="D27" s="60" t="s">
        <v>111</v>
      </c>
      <c r="E27" s="60" t="s">
        <v>112</v>
      </c>
      <c r="F27" s="60" t="s">
        <v>113</v>
      </c>
      <c r="G27" s="60" t="s">
        <v>114</v>
      </c>
      <c r="H27" s="16">
        <v>3</v>
      </c>
      <c r="I27" s="36">
        <f>H27*B27/30</f>
        <v>0.35</v>
      </c>
      <c r="J27" s="104"/>
      <c r="K27" s="86"/>
    </row>
    <row r="28" spans="1:13" ht="16.5" thickBot="1" x14ac:dyDescent="0.3">
      <c r="A28" s="92"/>
      <c r="B28" s="28"/>
      <c r="C28" s="62"/>
      <c r="D28" s="29">
        <v>3</v>
      </c>
      <c r="E28" s="30">
        <v>2</v>
      </c>
      <c r="F28" s="30">
        <v>1</v>
      </c>
      <c r="G28" s="30">
        <v>0</v>
      </c>
      <c r="H28" s="105"/>
      <c r="I28" s="106"/>
      <c r="J28" s="57"/>
      <c r="K28" s="19"/>
    </row>
    <row r="29" spans="1:13" ht="60" customHeight="1" x14ac:dyDescent="0.25">
      <c r="A29" s="92"/>
      <c r="B29" s="28">
        <f>14/7</f>
        <v>2</v>
      </c>
      <c r="C29" s="110" t="s">
        <v>77</v>
      </c>
      <c r="D29" s="50" t="s">
        <v>66</v>
      </c>
      <c r="E29" s="50" t="s">
        <v>78</v>
      </c>
      <c r="F29" s="50" t="s">
        <v>79</v>
      </c>
      <c r="G29" s="50" t="s">
        <v>80</v>
      </c>
      <c r="H29" s="16">
        <v>3</v>
      </c>
      <c r="I29" s="36">
        <f t="shared" ref="I29:I35" si="4">H29*B29/30</f>
        <v>0.2</v>
      </c>
      <c r="J29" s="102">
        <f>SUM(I29:I35)</f>
        <v>1.4</v>
      </c>
      <c r="K29" s="84"/>
    </row>
    <row r="30" spans="1:13" ht="72.75" thickBot="1" x14ac:dyDescent="0.3">
      <c r="A30" s="92"/>
      <c r="B30" s="28">
        <f t="shared" ref="B30:B35" si="5">14/7</f>
        <v>2</v>
      </c>
      <c r="C30" s="112"/>
      <c r="D30" s="50" t="s">
        <v>67</v>
      </c>
      <c r="E30" s="50" t="s">
        <v>54</v>
      </c>
      <c r="F30" s="50" t="s">
        <v>55</v>
      </c>
      <c r="G30" s="50" t="s">
        <v>56</v>
      </c>
      <c r="H30" s="16">
        <v>3</v>
      </c>
      <c r="I30" s="36">
        <f t="shared" si="4"/>
        <v>0.2</v>
      </c>
      <c r="J30" s="103"/>
      <c r="K30" s="84"/>
    </row>
    <row r="31" spans="1:13" ht="48" x14ac:dyDescent="0.25">
      <c r="A31" s="92"/>
      <c r="B31" s="28">
        <f t="shared" si="5"/>
        <v>2</v>
      </c>
      <c r="C31" s="96" t="s">
        <v>81</v>
      </c>
      <c r="D31" s="50" t="s">
        <v>68</v>
      </c>
      <c r="E31" s="50" t="s">
        <v>69</v>
      </c>
      <c r="F31" s="50" t="s">
        <v>70</v>
      </c>
      <c r="G31" s="50" t="s">
        <v>57</v>
      </c>
      <c r="H31" s="16">
        <v>3</v>
      </c>
      <c r="I31" s="36">
        <f t="shared" si="4"/>
        <v>0.2</v>
      </c>
      <c r="J31" s="103"/>
      <c r="K31" s="84"/>
    </row>
    <row r="32" spans="1:13" ht="48" x14ac:dyDescent="0.25">
      <c r="A32" s="92"/>
      <c r="B32" s="28">
        <f t="shared" si="5"/>
        <v>2</v>
      </c>
      <c r="C32" s="97"/>
      <c r="D32" s="50" t="s">
        <v>115</v>
      </c>
      <c r="E32" s="50" t="s">
        <v>116</v>
      </c>
      <c r="F32" s="50" t="s">
        <v>117</v>
      </c>
      <c r="G32" s="50" t="s">
        <v>58</v>
      </c>
      <c r="H32" s="16">
        <v>3</v>
      </c>
      <c r="I32" s="36">
        <f t="shared" si="4"/>
        <v>0.2</v>
      </c>
      <c r="J32" s="103"/>
      <c r="K32" s="84"/>
    </row>
    <row r="33" spans="1:11" ht="84" x14ac:dyDescent="0.25">
      <c r="A33" s="92"/>
      <c r="B33" s="28">
        <f t="shared" si="5"/>
        <v>2</v>
      </c>
      <c r="C33" s="97"/>
      <c r="D33" s="50" t="s">
        <v>84</v>
      </c>
      <c r="E33" s="51" t="s">
        <v>82</v>
      </c>
      <c r="F33" s="51" t="s">
        <v>83</v>
      </c>
      <c r="G33" s="51" t="s">
        <v>50</v>
      </c>
      <c r="H33" s="16">
        <v>3</v>
      </c>
      <c r="I33" s="36">
        <f t="shared" si="4"/>
        <v>0.2</v>
      </c>
      <c r="J33" s="103"/>
      <c r="K33" s="84"/>
    </row>
    <row r="34" spans="1:11" ht="192" x14ac:dyDescent="0.25">
      <c r="A34" s="92"/>
      <c r="B34" s="28">
        <f t="shared" si="5"/>
        <v>2</v>
      </c>
      <c r="C34" s="97"/>
      <c r="D34" s="50" t="s">
        <v>118</v>
      </c>
      <c r="E34" s="51" t="s">
        <v>119</v>
      </c>
      <c r="F34" s="51" t="s">
        <v>120</v>
      </c>
      <c r="G34" s="51" t="s">
        <v>121</v>
      </c>
      <c r="H34" s="16">
        <v>3</v>
      </c>
      <c r="I34" s="36">
        <f t="shared" si="4"/>
        <v>0.2</v>
      </c>
      <c r="J34" s="103"/>
      <c r="K34" s="84"/>
    </row>
    <row r="35" spans="1:11" ht="60.75" thickBot="1" x14ac:dyDescent="0.3">
      <c r="A35" s="92"/>
      <c r="B35" s="28">
        <f t="shared" si="5"/>
        <v>2</v>
      </c>
      <c r="C35" s="98"/>
      <c r="D35" s="54" t="s">
        <v>122</v>
      </c>
      <c r="E35" s="55" t="s">
        <v>123</v>
      </c>
      <c r="F35" s="55" t="s">
        <v>124</v>
      </c>
      <c r="G35" s="55" t="s">
        <v>125</v>
      </c>
      <c r="H35" s="16">
        <v>3</v>
      </c>
      <c r="I35" s="36">
        <f t="shared" si="4"/>
        <v>0.2</v>
      </c>
      <c r="J35" s="104"/>
      <c r="K35" s="84"/>
    </row>
    <row r="36" spans="1:11" ht="16.5" thickBot="1" x14ac:dyDescent="0.3">
      <c r="A36" s="92"/>
      <c r="B36" s="28"/>
      <c r="C36" s="62"/>
      <c r="D36" s="29">
        <v>3</v>
      </c>
      <c r="E36" s="30">
        <v>2</v>
      </c>
      <c r="F36" s="30">
        <v>1</v>
      </c>
      <c r="G36" s="30">
        <v>0</v>
      </c>
      <c r="H36" s="36"/>
      <c r="I36" s="36"/>
      <c r="J36" s="57"/>
      <c r="K36" s="19"/>
    </row>
    <row r="37" spans="1:11" ht="102.75" customHeight="1" x14ac:dyDescent="0.25">
      <c r="A37" s="92"/>
      <c r="B37" s="28">
        <f>7/4</f>
        <v>1.75</v>
      </c>
      <c r="C37" s="99" t="s">
        <v>156</v>
      </c>
      <c r="D37" s="63" t="s">
        <v>85</v>
      </c>
      <c r="E37" s="64" t="s">
        <v>86</v>
      </c>
      <c r="F37" s="64" t="s">
        <v>87</v>
      </c>
      <c r="G37" s="64" t="s">
        <v>88</v>
      </c>
      <c r="H37" s="16">
        <v>3</v>
      </c>
      <c r="I37" s="36">
        <f>B37*H37/30</f>
        <v>0.17499999999999999</v>
      </c>
      <c r="J37" s="102">
        <f>SUM(I37:I40)</f>
        <v>0.7</v>
      </c>
      <c r="K37" s="84"/>
    </row>
    <row r="38" spans="1:11" ht="84" x14ac:dyDescent="0.25">
      <c r="A38" s="92"/>
      <c r="B38" s="28">
        <f t="shared" ref="B38:B40" si="6">7/4</f>
        <v>1.75</v>
      </c>
      <c r="C38" s="100"/>
      <c r="D38" s="65" t="s">
        <v>151</v>
      </c>
      <c r="E38" s="66" t="s">
        <v>51</v>
      </c>
      <c r="F38" s="66" t="s">
        <v>52</v>
      </c>
      <c r="G38" s="66" t="s">
        <v>53</v>
      </c>
      <c r="H38" s="16">
        <v>3</v>
      </c>
      <c r="I38" s="36">
        <f>B38*H38/30</f>
        <v>0.17499999999999999</v>
      </c>
      <c r="J38" s="103"/>
      <c r="K38" s="84"/>
    </row>
    <row r="39" spans="1:11" ht="36" x14ac:dyDescent="0.25">
      <c r="A39" s="92"/>
      <c r="B39" s="28">
        <f t="shared" si="6"/>
        <v>1.75</v>
      </c>
      <c r="C39" s="100"/>
      <c r="D39" s="65" t="s">
        <v>130</v>
      </c>
      <c r="E39" s="66" t="s">
        <v>131</v>
      </c>
      <c r="F39" s="66" t="s">
        <v>132</v>
      </c>
      <c r="G39" s="66" t="s">
        <v>133</v>
      </c>
      <c r="H39" s="16">
        <v>3</v>
      </c>
      <c r="I39" s="36">
        <f>B39*H39/30</f>
        <v>0.17499999999999999</v>
      </c>
      <c r="J39" s="103"/>
      <c r="K39" s="84"/>
    </row>
    <row r="40" spans="1:11" ht="60.75" thickBot="1" x14ac:dyDescent="0.3">
      <c r="A40" s="92"/>
      <c r="B40" s="28">
        <f t="shared" si="6"/>
        <v>1.75</v>
      </c>
      <c r="C40" s="101"/>
      <c r="D40" s="67" t="s">
        <v>126</v>
      </c>
      <c r="E40" s="68" t="s">
        <v>127</v>
      </c>
      <c r="F40" s="68" t="s">
        <v>128</v>
      </c>
      <c r="G40" s="68" t="s">
        <v>129</v>
      </c>
      <c r="H40" s="16">
        <v>3</v>
      </c>
      <c r="I40" s="36">
        <f>B40*H40/30</f>
        <v>0.17499999999999999</v>
      </c>
      <c r="J40" s="104"/>
      <c r="K40" s="84"/>
    </row>
    <row r="41" spans="1:11" ht="15" customHeight="1" x14ac:dyDescent="0.25">
      <c r="A41" s="128" t="s">
        <v>140</v>
      </c>
      <c r="B41" s="69"/>
      <c r="C41" s="70"/>
      <c r="D41" s="29">
        <v>3</v>
      </c>
      <c r="E41" s="30">
        <v>2</v>
      </c>
      <c r="F41" s="30">
        <v>1</v>
      </c>
      <c r="G41" s="30">
        <v>0</v>
      </c>
      <c r="H41" s="105"/>
      <c r="I41" s="106"/>
      <c r="J41" s="102">
        <f>SUM(I42:I44)</f>
        <v>1.5</v>
      </c>
      <c r="K41" s="84"/>
    </row>
    <row r="42" spans="1:11" ht="64.5" customHeight="1" x14ac:dyDescent="0.25">
      <c r="A42" s="129"/>
      <c r="B42" s="69">
        <f>15/3</f>
        <v>5</v>
      </c>
      <c r="C42" s="123" t="s">
        <v>157</v>
      </c>
      <c r="D42" s="50" t="s">
        <v>134</v>
      </c>
      <c r="E42" s="51" t="s">
        <v>135</v>
      </c>
      <c r="F42" s="51" t="s">
        <v>136</v>
      </c>
      <c r="G42" s="51" t="s">
        <v>137</v>
      </c>
      <c r="H42" s="16">
        <v>3</v>
      </c>
      <c r="I42" s="36">
        <f>B42*H42/30</f>
        <v>0.5</v>
      </c>
      <c r="J42" s="103"/>
      <c r="K42" s="84"/>
    </row>
    <row r="43" spans="1:11" ht="64.5" customHeight="1" x14ac:dyDescent="0.25">
      <c r="A43" s="129"/>
      <c r="B43" s="69">
        <f t="shared" ref="B43:B44" si="7">15/3</f>
        <v>5</v>
      </c>
      <c r="C43" s="123"/>
      <c r="D43" s="50" t="s">
        <v>148</v>
      </c>
      <c r="E43" s="51" t="s">
        <v>149</v>
      </c>
      <c r="F43" s="51" t="s">
        <v>150</v>
      </c>
      <c r="G43" s="51" t="s">
        <v>138</v>
      </c>
      <c r="H43" s="16">
        <v>3</v>
      </c>
      <c r="I43" s="36">
        <f>B43*H43/30</f>
        <v>0.5</v>
      </c>
      <c r="J43" s="103"/>
      <c r="K43" s="84"/>
    </row>
    <row r="44" spans="1:11" ht="93.75" customHeight="1" thickBot="1" x14ac:dyDescent="0.3">
      <c r="A44" s="129"/>
      <c r="B44" s="69">
        <f t="shared" si="7"/>
        <v>5</v>
      </c>
      <c r="C44" s="124"/>
      <c r="D44" s="50" t="s">
        <v>185</v>
      </c>
      <c r="E44" s="50" t="s">
        <v>183</v>
      </c>
      <c r="F44" s="50" t="s">
        <v>184</v>
      </c>
      <c r="G44" s="50" t="s">
        <v>139</v>
      </c>
      <c r="H44" s="16">
        <v>3</v>
      </c>
      <c r="I44" s="36">
        <f>B44*H44/30</f>
        <v>0.5</v>
      </c>
      <c r="J44" s="104"/>
      <c r="K44" s="84"/>
    </row>
    <row r="45" spans="1:11" ht="15" customHeight="1" x14ac:dyDescent="0.25">
      <c r="A45" s="129"/>
      <c r="B45" s="69"/>
      <c r="C45" s="133" t="s">
        <v>104</v>
      </c>
      <c r="D45" s="71">
        <v>3</v>
      </c>
      <c r="E45" s="72">
        <v>2</v>
      </c>
      <c r="F45" s="72">
        <v>1</v>
      </c>
      <c r="G45" s="72">
        <v>0</v>
      </c>
      <c r="H45" s="105"/>
      <c r="I45" s="106"/>
      <c r="J45" s="102">
        <f>SUM(I46:I50)</f>
        <v>1.3</v>
      </c>
      <c r="K45" s="84"/>
    </row>
    <row r="46" spans="1:11" ht="84" customHeight="1" x14ac:dyDescent="0.25">
      <c r="A46" s="129"/>
      <c r="B46" s="69">
        <f>13/5</f>
        <v>2.6</v>
      </c>
      <c r="C46" s="134"/>
      <c r="D46" s="66" t="s">
        <v>159</v>
      </c>
      <c r="E46" s="66" t="s">
        <v>160</v>
      </c>
      <c r="F46" s="66" t="s">
        <v>161</v>
      </c>
      <c r="G46" s="66" t="s">
        <v>162</v>
      </c>
      <c r="H46" s="16">
        <v>3</v>
      </c>
      <c r="I46" s="36">
        <f>H46*B46/30</f>
        <v>0.26</v>
      </c>
      <c r="J46" s="103"/>
      <c r="K46" s="84"/>
    </row>
    <row r="47" spans="1:11" ht="108" x14ac:dyDescent="0.25">
      <c r="A47" s="129"/>
      <c r="B47" s="69">
        <f t="shared" ref="B47:B50" si="8">13/5</f>
        <v>2.6</v>
      </c>
      <c r="C47" s="134"/>
      <c r="D47" s="66" t="s">
        <v>163</v>
      </c>
      <c r="E47" s="66" t="s">
        <v>164</v>
      </c>
      <c r="F47" s="66" t="s">
        <v>165</v>
      </c>
      <c r="G47" s="66" t="s">
        <v>166</v>
      </c>
      <c r="H47" s="16">
        <v>3</v>
      </c>
      <c r="I47" s="36">
        <f>H47*B47/30</f>
        <v>0.26</v>
      </c>
      <c r="J47" s="103"/>
      <c r="K47" s="84"/>
    </row>
    <row r="48" spans="1:11" ht="60" x14ac:dyDescent="0.25">
      <c r="A48" s="129"/>
      <c r="B48" s="69">
        <f t="shared" si="8"/>
        <v>2.6</v>
      </c>
      <c r="C48" s="134"/>
      <c r="D48" s="65" t="s">
        <v>142</v>
      </c>
      <c r="E48" s="66" t="s">
        <v>143</v>
      </c>
      <c r="F48" s="66" t="s">
        <v>144</v>
      </c>
      <c r="G48" s="66" t="s">
        <v>141</v>
      </c>
      <c r="H48" s="16">
        <v>3</v>
      </c>
      <c r="I48" s="36">
        <f>H48*B48/30</f>
        <v>0.26</v>
      </c>
      <c r="J48" s="103"/>
      <c r="K48" s="84"/>
    </row>
    <row r="49" spans="1:11" ht="96" x14ac:dyDescent="0.25">
      <c r="A49" s="129"/>
      <c r="B49" s="69">
        <f t="shared" si="8"/>
        <v>2.6</v>
      </c>
      <c r="C49" s="134"/>
      <c r="D49" s="65" t="s">
        <v>145</v>
      </c>
      <c r="E49" s="66" t="s">
        <v>146</v>
      </c>
      <c r="F49" s="66" t="s">
        <v>147</v>
      </c>
      <c r="G49" s="66" t="s">
        <v>33</v>
      </c>
      <c r="H49" s="16">
        <v>3</v>
      </c>
      <c r="I49" s="36">
        <f>H49*B49/30</f>
        <v>0.26</v>
      </c>
      <c r="J49" s="103"/>
      <c r="K49" s="84"/>
    </row>
    <row r="50" spans="1:11" ht="94.5" customHeight="1" thickBot="1" x14ac:dyDescent="0.3">
      <c r="A50" s="130"/>
      <c r="B50" s="69">
        <f t="shared" si="8"/>
        <v>2.6</v>
      </c>
      <c r="C50" s="135"/>
      <c r="D50" s="73" t="s">
        <v>152</v>
      </c>
      <c r="E50" s="74" t="s">
        <v>30</v>
      </c>
      <c r="F50" s="74" t="s">
        <v>31</v>
      </c>
      <c r="G50" s="74" t="s">
        <v>32</v>
      </c>
      <c r="H50" s="16">
        <v>3</v>
      </c>
      <c r="I50" s="36">
        <f>H50*B50/30</f>
        <v>0.26</v>
      </c>
      <c r="J50" s="104"/>
      <c r="K50" s="84"/>
    </row>
    <row r="51" spans="1:11" ht="15" customHeight="1" x14ac:dyDescent="0.25">
      <c r="A51" s="125" t="s">
        <v>174</v>
      </c>
      <c r="B51" s="75"/>
      <c r="C51" s="126" t="s">
        <v>174</v>
      </c>
      <c r="D51" s="76">
        <v>3</v>
      </c>
      <c r="E51" s="76">
        <v>2</v>
      </c>
      <c r="F51" s="76">
        <v>1</v>
      </c>
      <c r="G51" s="76">
        <v>0</v>
      </c>
      <c r="H51" s="77"/>
      <c r="I51" s="78"/>
      <c r="J51" s="88">
        <f>SUM(I52)</f>
        <v>0.5</v>
      </c>
      <c r="K51" s="87"/>
    </row>
    <row r="52" spans="1:11" ht="60" x14ac:dyDescent="0.25">
      <c r="A52" s="125"/>
      <c r="B52" s="28">
        <v>5</v>
      </c>
      <c r="C52" s="127"/>
      <c r="D52" s="79" t="s">
        <v>175</v>
      </c>
      <c r="E52" s="79" t="s">
        <v>176</v>
      </c>
      <c r="F52" s="79" t="s">
        <v>177</v>
      </c>
      <c r="G52" s="79" t="s">
        <v>178</v>
      </c>
      <c r="H52" s="17">
        <v>3</v>
      </c>
      <c r="I52" s="80">
        <f>H52*B52/30</f>
        <v>0.5</v>
      </c>
      <c r="J52" s="89"/>
      <c r="K52" s="18"/>
    </row>
    <row r="53" spans="1:11" ht="21" x14ac:dyDescent="0.35">
      <c r="A53" s="24"/>
      <c r="B53" s="81">
        <f>+SUM(B8:B52)</f>
        <v>99.999999999999972</v>
      </c>
      <c r="C53" s="24"/>
      <c r="D53" s="24"/>
      <c r="E53" s="24"/>
      <c r="F53" s="24"/>
      <c r="G53" s="24"/>
      <c r="H53" s="24"/>
      <c r="I53" s="24"/>
      <c r="J53" s="82">
        <f>SUM(J8:J52)</f>
        <v>10</v>
      </c>
      <c r="K53" s="24"/>
    </row>
    <row r="54" spans="1:11" x14ac:dyDescent="0.25">
      <c r="A54" s="24"/>
      <c r="B54" s="24"/>
      <c r="C54" s="24"/>
      <c r="D54" s="24"/>
      <c r="E54" s="24"/>
      <c r="F54" s="24"/>
      <c r="G54" s="24"/>
      <c r="H54" s="24"/>
      <c r="I54" s="24"/>
      <c r="J54" s="24"/>
      <c r="K54" s="24"/>
    </row>
    <row r="55" spans="1:11" x14ac:dyDescent="0.25">
      <c r="A55" s="24"/>
      <c r="B55" s="24"/>
      <c r="C55" s="24"/>
      <c r="D55" s="24"/>
      <c r="E55" s="24"/>
      <c r="F55" s="24"/>
      <c r="G55" s="24"/>
      <c r="H55" s="24"/>
      <c r="I55" s="24"/>
      <c r="J55" s="24"/>
      <c r="K55" s="24"/>
    </row>
    <row r="56" spans="1:11" x14ac:dyDescent="0.25">
      <c r="A56" s="24"/>
      <c r="B56" s="24"/>
      <c r="C56" s="24"/>
      <c r="D56" s="24"/>
      <c r="E56" s="24"/>
      <c r="F56" s="24"/>
      <c r="G56" s="24"/>
      <c r="H56" s="24"/>
      <c r="I56" s="24"/>
      <c r="J56" s="24"/>
      <c r="K56" s="24"/>
    </row>
    <row r="57" spans="1:11" x14ac:dyDescent="0.25">
      <c r="A57" s="24"/>
      <c r="B57" s="24"/>
      <c r="C57" s="24"/>
      <c r="D57" s="24" t="s">
        <v>186</v>
      </c>
      <c r="E57" s="24"/>
      <c r="F57" s="24"/>
      <c r="G57" s="24"/>
      <c r="H57" s="24"/>
      <c r="I57" s="24"/>
      <c r="J57" s="24"/>
      <c r="K57" s="24"/>
    </row>
    <row r="62" spans="1:11" x14ac:dyDescent="0.25">
      <c r="D62" s="15"/>
      <c r="E62" s="15"/>
      <c r="F62" s="15"/>
      <c r="G62" s="15"/>
    </row>
    <row r="64" spans="1:11" x14ac:dyDescent="0.25">
      <c r="B64" s="15"/>
    </row>
    <row r="68" spans="2:2" x14ac:dyDescent="0.25">
      <c r="B68" s="15"/>
    </row>
    <row r="71" spans="2:2" x14ac:dyDescent="0.25">
      <c r="B71" s="15"/>
    </row>
  </sheetData>
  <sheetProtection algorithmName="SHA-512" hashValue="ypZJ8ou3wszQUpSkTlRF+Na9SjqyzX9RwBCZBtxh1fMi64LB6LzKThRujvsQ9UpC42a0sa+lT2l7PP5fzZlLDA==" saltValue="bP7oyU28fDoKCb3nDedOKA==" spinCount="100000" sheet="1" objects="1" scenarios="1" selectLockedCells="1"/>
  <mergeCells count="39">
    <mergeCell ref="J45:J50"/>
    <mergeCell ref="J12:J16"/>
    <mergeCell ref="J17:J22"/>
    <mergeCell ref="J29:J35"/>
    <mergeCell ref="J37:J40"/>
    <mergeCell ref="J41:J44"/>
    <mergeCell ref="C24:C25"/>
    <mergeCell ref="C42:C44"/>
    <mergeCell ref="H8:I8"/>
    <mergeCell ref="H12:I12"/>
    <mergeCell ref="A51:A52"/>
    <mergeCell ref="C51:C52"/>
    <mergeCell ref="A41:A50"/>
    <mergeCell ref="C13:C16"/>
    <mergeCell ref="A12:A16"/>
    <mergeCell ref="C45:C50"/>
    <mergeCell ref="A2:K2"/>
    <mergeCell ref="A3:K3"/>
    <mergeCell ref="D6:G6"/>
    <mergeCell ref="A8:A11"/>
    <mergeCell ref="E7:F7"/>
    <mergeCell ref="G5:H5"/>
    <mergeCell ref="J5:K5"/>
    <mergeCell ref="J51:J52"/>
    <mergeCell ref="A1:K1"/>
    <mergeCell ref="A17:A40"/>
    <mergeCell ref="C17:C22"/>
    <mergeCell ref="C31:C35"/>
    <mergeCell ref="C37:C40"/>
    <mergeCell ref="J24:J27"/>
    <mergeCell ref="H17:I17"/>
    <mergeCell ref="H23:I23"/>
    <mergeCell ref="H28:I28"/>
    <mergeCell ref="J8:J11"/>
    <mergeCell ref="C8:C11"/>
    <mergeCell ref="C26:C27"/>
    <mergeCell ref="C29:C30"/>
    <mergeCell ref="H45:I45"/>
    <mergeCell ref="H41:I41"/>
  </mergeCells>
  <pageMargins left="0.70866141732283472" right="0.70866141732283472" top="0.74803149606299213" bottom="0.74803149606299213" header="0.31496062992125984" footer="0.31496062992125984"/>
  <pageSetup paperSize="9" scale="45"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xSplit="2" ySplit="1" topLeftCell="C2" activePane="bottomRight" state="frozen"/>
      <selection pane="topRight" activeCell="C1" sqref="C1"/>
      <selection pane="bottomLeft" activeCell="A2" sqref="A2"/>
      <selection pane="bottomRight" activeCell="D8" sqref="D8"/>
    </sheetView>
  </sheetViews>
  <sheetFormatPr baseColWidth="10" defaultRowHeight="15" x14ac:dyDescent="0.25"/>
  <cols>
    <col min="1" max="1" width="40.7109375" customWidth="1"/>
    <col min="2" max="2" width="40.5703125" customWidth="1"/>
    <col min="3" max="3" width="11.28515625" customWidth="1"/>
  </cols>
  <sheetData>
    <row r="1" spans="1:7" x14ac:dyDescent="0.25">
      <c r="D1" s="10">
        <v>5</v>
      </c>
      <c r="E1" s="10">
        <v>3</v>
      </c>
      <c r="F1" s="10">
        <v>2</v>
      </c>
    </row>
    <row r="2" spans="1:7" x14ac:dyDescent="0.25">
      <c r="D2" s="11"/>
      <c r="E2" s="11"/>
      <c r="F2" s="11"/>
    </row>
    <row r="3" spans="1:7" x14ac:dyDescent="0.25">
      <c r="A3" s="3"/>
      <c r="B3" s="4"/>
      <c r="C3" s="4" t="s">
        <v>49</v>
      </c>
      <c r="D3" s="5">
        <v>5</v>
      </c>
      <c r="E3" s="5" t="s">
        <v>34</v>
      </c>
      <c r="F3" s="5" t="s">
        <v>35</v>
      </c>
      <c r="G3" s="5">
        <v>0</v>
      </c>
    </row>
    <row r="4" spans="1:7" x14ac:dyDescent="0.25">
      <c r="A4" s="136" t="s">
        <v>36</v>
      </c>
      <c r="B4" s="6" t="s">
        <v>37</v>
      </c>
      <c r="C4" s="12">
        <v>0.4</v>
      </c>
      <c r="D4" s="9">
        <f>+$D$3*C4</f>
        <v>2</v>
      </c>
      <c r="E4" s="9">
        <f>+$E$1*C4</f>
        <v>1.2000000000000002</v>
      </c>
      <c r="F4" s="9">
        <f>+$F$1*C4</f>
        <v>0.8</v>
      </c>
      <c r="G4" s="7">
        <v>0</v>
      </c>
    </row>
    <row r="5" spans="1:7" x14ac:dyDescent="0.25">
      <c r="A5" s="136"/>
      <c r="B5" s="6" t="s">
        <v>38</v>
      </c>
      <c r="C5" s="12">
        <v>0.3</v>
      </c>
      <c r="D5" s="9">
        <f t="shared" ref="D5:D6" si="0">+$D$3*C5</f>
        <v>1.5</v>
      </c>
      <c r="E5" s="9">
        <f t="shared" ref="E5:E6" si="1">+$E$1*C5</f>
        <v>0.89999999999999991</v>
      </c>
      <c r="F5" s="9">
        <f t="shared" ref="F5:F6" si="2">+$F$1*C5</f>
        <v>0.6</v>
      </c>
      <c r="G5" s="7">
        <v>0</v>
      </c>
    </row>
    <row r="6" spans="1:7" x14ac:dyDescent="0.25">
      <c r="A6" s="136"/>
      <c r="B6" s="6" t="s">
        <v>39</v>
      </c>
      <c r="C6" s="12">
        <v>0.3</v>
      </c>
      <c r="D6" s="9">
        <f t="shared" si="0"/>
        <v>1.5</v>
      </c>
      <c r="E6" s="9">
        <f t="shared" si="1"/>
        <v>0.89999999999999991</v>
      </c>
      <c r="F6" s="9">
        <f t="shared" si="2"/>
        <v>0.6</v>
      </c>
      <c r="G6" s="7">
        <v>0</v>
      </c>
    </row>
    <row r="7" spans="1:7" x14ac:dyDescent="0.25">
      <c r="A7" s="3"/>
      <c r="B7" s="7" t="s">
        <v>42</v>
      </c>
      <c r="C7" s="14">
        <f>+SUM(C4:C6)</f>
        <v>1</v>
      </c>
      <c r="D7" s="7">
        <f>+SUM(D4:D6)</f>
        <v>5</v>
      </c>
      <c r="E7" s="7">
        <f>+SUM(E4:E6)</f>
        <v>3</v>
      </c>
      <c r="F7" s="7">
        <f>+SUM(F4:F6)</f>
        <v>2</v>
      </c>
      <c r="G7" s="7">
        <v>0</v>
      </c>
    </row>
    <row r="8" spans="1:7" x14ac:dyDescent="0.25">
      <c r="A8" s="3"/>
      <c r="B8" s="4"/>
      <c r="C8" s="4"/>
      <c r="D8" s="4"/>
      <c r="E8" s="4"/>
      <c r="F8" s="4"/>
      <c r="G8" s="4"/>
    </row>
    <row r="9" spans="1:7" x14ac:dyDescent="0.25">
      <c r="A9" s="3"/>
      <c r="B9" s="4"/>
      <c r="C9" s="4" t="s">
        <v>49</v>
      </c>
      <c r="D9" s="5">
        <v>5</v>
      </c>
      <c r="E9" s="5" t="s">
        <v>34</v>
      </c>
      <c r="F9" s="5" t="s">
        <v>35</v>
      </c>
      <c r="G9" s="5">
        <v>0</v>
      </c>
    </row>
    <row r="10" spans="1:7" x14ac:dyDescent="0.25">
      <c r="A10" s="136" t="s">
        <v>43</v>
      </c>
      <c r="B10" s="6" t="s">
        <v>37</v>
      </c>
      <c r="C10" s="12">
        <v>0.1</v>
      </c>
      <c r="D10" s="7">
        <f>+$D$1*C10</f>
        <v>0.5</v>
      </c>
      <c r="E10" s="7">
        <f>+$E$1*C10</f>
        <v>0.30000000000000004</v>
      </c>
      <c r="F10" s="7">
        <f>+$F$1*C10</f>
        <v>0.2</v>
      </c>
      <c r="G10" s="7">
        <v>0</v>
      </c>
    </row>
    <row r="11" spans="1:7" x14ac:dyDescent="0.25">
      <c r="A11" s="136"/>
      <c r="B11" s="6" t="s">
        <v>38</v>
      </c>
      <c r="C11" s="12">
        <v>0.25</v>
      </c>
      <c r="D11" s="7">
        <f>+$D$1*C11</f>
        <v>1.25</v>
      </c>
      <c r="E11" s="7">
        <f t="shared" ref="E11:E14" si="3">+$E$1*C11</f>
        <v>0.75</v>
      </c>
      <c r="F11" s="7">
        <f t="shared" ref="F11:F14" si="4">+$F$1*C11</f>
        <v>0.5</v>
      </c>
      <c r="G11" s="7">
        <v>0</v>
      </c>
    </row>
    <row r="12" spans="1:7" x14ac:dyDescent="0.25">
      <c r="A12" s="136"/>
      <c r="B12" s="6" t="s">
        <v>39</v>
      </c>
      <c r="C12" s="12">
        <v>0.25</v>
      </c>
      <c r="D12" s="7">
        <f t="shared" ref="D12:D14" si="5">+$D$1*C12</f>
        <v>1.25</v>
      </c>
      <c r="E12" s="7">
        <f t="shared" si="3"/>
        <v>0.75</v>
      </c>
      <c r="F12" s="7">
        <f t="shared" si="4"/>
        <v>0.5</v>
      </c>
      <c r="G12" s="7">
        <v>0</v>
      </c>
    </row>
    <row r="13" spans="1:7" x14ac:dyDescent="0.25">
      <c r="A13" s="136"/>
      <c r="B13" s="6" t="s">
        <v>40</v>
      </c>
      <c r="C13" s="12">
        <v>0.2</v>
      </c>
      <c r="D13" s="7">
        <f t="shared" si="5"/>
        <v>1</v>
      </c>
      <c r="E13" s="7">
        <f t="shared" si="3"/>
        <v>0.60000000000000009</v>
      </c>
      <c r="F13" s="7">
        <f t="shared" si="4"/>
        <v>0.4</v>
      </c>
      <c r="G13" s="7">
        <v>0</v>
      </c>
    </row>
    <row r="14" spans="1:7" x14ac:dyDescent="0.25">
      <c r="A14" s="136"/>
      <c r="B14" s="6" t="s">
        <v>41</v>
      </c>
      <c r="C14" s="13">
        <v>0.2</v>
      </c>
      <c r="D14" s="7">
        <f t="shared" si="5"/>
        <v>1</v>
      </c>
      <c r="E14" s="7">
        <f t="shared" si="3"/>
        <v>0.60000000000000009</v>
      </c>
      <c r="F14" s="7">
        <f t="shared" si="4"/>
        <v>0.4</v>
      </c>
      <c r="G14" s="7">
        <v>0</v>
      </c>
    </row>
    <row r="15" spans="1:7" x14ac:dyDescent="0.25">
      <c r="A15" s="3"/>
      <c r="B15" s="7" t="s">
        <v>42</v>
      </c>
      <c r="C15" s="14">
        <f>SUM(C10:C14)</f>
        <v>1</v>
      </c>
      <c r="D15" s="7">
        <f>+SUM(D10:D14)</f>
        <v>5</v>
      </c>
      <c r="E15" s="7">
        <f>+SUM(E10:E14)</f>
        <v>3.0000000000000004</v>
      </c>
      <c r="F15" s="7">
        <f>+SUM(F10:F14)</f>
        <v>2</v>
      </c>
      <c r="G15" s="7">
        <f>+SUM(G10:G14)</f>
        <v>0</v>
      </c>
    </row>
    <row r="16" spans="1:7" x14ac:dyDescent="0.25">
      <c r="A16" s="3"/>
      <c r="B16" s="4"/>
      <c r="C16" s="4"/>
      <c r="D16" s="4"/>
      <c r="E16" s="4"/>
      <c r="F16" s="4"/>
      <c r="G16" s="4"/>
    </row>
    <row r="17" spans="1:7" x14ac:dyDescent="0.25">
      <c r="A17" s="3"/>
      <c r="B17" s="4"/>
      <c r="C17" s="4" t="s">
        <v>49</v>
      </c>
      <c r="D17" s="5">
        <v>5</v>
      </c>
      <c r="E17" s="5" t="s">
        <v>34</v>
      </c>
      <c r="F17" s="5" t="s">
        <v>35</v>
      </c>
      <c r="G17" s="5">
        <v>0</v>
      </c>
    </row>
    <row r="18" spans="1:7" x14ac:dyDescent="0.25">
      <c r="A18" s="136" t="s">
        <v>44</v>
      </c>
      <c r="B18" s="6" t="s">
        <v>37</v>
      </c>
      <c r="C18" s="6">
        <v>0.3</v>
      </c>
      <c r="D18" s="7">
        <f>+$D$1*C18</f>
        <v>1.5</v>
      </c>
      <c r="E18" s="7">
        <f>+$E$1*C18</f>
        <v>0.89999999999999991</v>
      </c>
      <c r="F18" s="7">
        <f>+$F$1*C18</f>
        <v>0.6</v>
      </c>
      <c r="G18" s="7">
        <v>0</v>
      </c>
    </row>
    <row r="19" spans="1:7" x14ac:dyDescent="0.25">
      <c r="A19" s="136"/>
      <c r="B19" s="6" t="s">
        <v>38</v>
      </c>
      <c r="C19" s="6">
        <v>0.3</v>
      </c>
      <c r="D19" s="7">
        <f t="shared" ref="D19:D21" si="6">+$D$1*C19</f>
        <v>1.5</v>
      </c>
      <c r="E19" s="7">
        <f t="shared" ref="E19:E21" si="7">+$E$1*C19</f>
        <v>0.89999999999999991</v>
      </c>
      <c r="F19" s="7">
        <f t="shared" ref="F19:F21" si="8">+$F$1*C19</f>
        <v>0.6</v>
      </c>
      <c r="G19" s="7">
        <v>0</v>
      </c>
    </row>
    <row r="20" spans="1:7" x14ac:dyDescent="0.25">
      <c r="A20" s="136"/>
      <c r="B20" s="6" t="s">
        <v>39</v>
      </c>
      <c r="C20" s="6">
        <v>0.2</v>
      </c>
      <c r="D20" s="7">
        <f t="shared" si="6"/>
        <v>1</v>
      </c>
      <c r="E20" s="7">
        <f t="shared" si="7"/>
        <v>0.60000000000000009</v>
      </c>
      <c r="F20" s="7">
        <f t="shared" si="8"/>
        <v>0.4</v>
      </c>
      <c r="G20" s="7">
        <v>0</v>
      </c>
    </row>
    <row r="21" spans="1:7" x14ac:dyDescent="0.25">
      <c r="A21" s="136"/>
      <c r="B21" s="6" t="s">
        <v>40</v>
      </c>
      <c r="C21" s="6">
        <v>0.2</v>
      </c>
      <c r="D21" s="7">
        <f t="shared" si="6"/>
        <v>1</v>
      </c>
      <c r="E21" s="7">
        <f t="shared" si="7"/>
        <v>0.60000000000000009</v>
      </c>
      <c r="F21" s="7">
        <f t="shared" si="8"/>
        <v>0.4</v>
      </c>
      <c r="G21" s="7">
        <v>0</v>
      </c>
    </row>
    <row r="22" spans="1:7" x14ac:dyDescent="0.25">
      <c r="A22" s="3"/>
      <c r="B22" s="6" t="s">
        <v>42</v>
      </c>
      <c r="C22" s="6">
        <f>SUM(C18:C21)</f>
        <v>1</v>
      </c>
      <c r="D22" s="7">
        <f>+SUM(D18:D21)</f>
        <v>5</v>
      </c>
      <c r="E22" s="7">
        <f>+SUM(E18:E21)</f>
        <v>3</v>
      </c>
      <c r="F22" s="7">
        <f>+SUM(F18:F21)</f>
        <v>2</v>
      </c>
      <c r="G22" s="7">
        <v>0</v>
      </c>
    </row>
    <row r="23" spans="1:7" x14ac:dyDescent="0.25">
      <c r="A23" s="3"/>
      <c r="B23" s="4"/>
      <c r="C23" s="4"/>
      <c r="D23" s="4"/>
      <c r="E23" s="4"/>
      <c r="F23" s="4"/>
      <c r="G23" s="4"/>
    </row>
    <row r="24" spans="1:7" x14ac:dyDescent="0.25">
      <c r="A24" s="3"/>
      <c r="B24" s="4"/>
      <c r="C24" s="4" t="s">
        <v>49</v>
      </c>
      <c r="D24" s="5">
        <v>5</v>
      </c>
      <c r="E24" s="5" t="s">
        <v>34</v>
      </c>
      <c r="F24" s="5" t="s">
        <v>35</v>
      </c>
      <c r="G24" s="5">
        <v>0</v>
      </c>
    </row>
    <row r="25" spans="1:7" x14ac:dyDescent="0.25">
      <c r="A25" s="136" t="s">
        <v>45</v>
      </c>
      <c r="B25" s="8" t="s">
        <v>37</v>
      </c>
      <c r="C25" s="8">
        <v>1</v>
      </c>
      <c r="D25" s="7">
        <f>+$D$1*C25</f>
        <v>5</v>
      </c>
      <c r="E25" s="7">
        <f>+$E$1*C25</f>
        <v>3</v>
      </c>
      <c r="F25" s="7">
        <f>+$F$1*C25</f>
        <v>2</v>
      </c>
      <c r="G25" s="7">
        <v>0</v>
      </c>
    </row>
    <row r="26" spans="1:7" x14ac:dyDescent="0.25">
      <c r="A26" s="136"/>
      <c r="B26" s="7" t="s">
        <v>42</v>
      </c>
      <c r="C26" s="7">
        <f>SUM(C25)</f>
        <v>1</v>
      </c>
      <c r="D26" s="7">
        <f>+SUM(D25:D25)</f>
        <v>5</v>
      </c>
      <c r="E26" s="7">
        <f>+SUM(E25:E25)</f>
        <v>3</v>
      </c>
      <c r="F26" s="7">
        <f>+SUM(F25:F25)</f>
        <v>2</v>
      </c>
      <c r="G26" s="7">
        <f>+SUM(G25:G25)</f>
        <v>0</v>
      </c>
    </row>
    <row r="27" spans="1:7" x14ac:dyDescent="0.25">
      <c r="A27" s="3"/>
      <c r="B27" s="4"/>
      <c r="C27" s="4"/>
      <c r="D27" s="4"/>
      <c r="E27" s="4"/>
      <c r="F27" s="4"/>
      <c r="G27" s="4"/>
    </row>
    <row r="28" spans="1:7" x14ac:dyDescent="0.25">
      <c r="A28" s="3"/>
      <c r="B28" s="4"/>
      <c r="C28" s="4" t="s">
        <v>49</v>
      </c>
      <c r="D28" s="5">
        <v>5</v>
      </c>
      <c r="E28" s="5" t="s">
        <v>34</v>
      </c>
      <c r="F28" s="5" t="s">
        <v>35</v>
      </c>
      <c r="G28" s="5">
        <v>0</v>
      </c>
    </row>
    <row r="29" spans="1:7" x14ac:dyDescent="0.25">
      <c r="A29" s="136" t="s">
        <v>46</v>
      </c>
      <c r="B29" s="6" t="s">
        <v>37</v>
      </c>
      <c r="C29" s="6">
        <v>0.5</v>
      </c>
      <c r="D29" s="7">
        <f>+$D$1*C29</f>
        <v>2.5</v>
      </c>
      <c r="E29" s="7">
        <f>+$E$1*C29</f>
        <v>1.5</v>
      </c>
      <c r="F29" s="7">
        <f>+$F$1*C29</f>
        <v>1</v>
      </c>
      <c r="G29" s="7">
        <v>0</v>
      </c>
    </row>
    <row r="30" spans="1:7" x14ac:dyDescent="0.25">
      <c r="A30" s="136"/>
      <c r="B30" s="6" t="s">
        <v>38</v>
      </c>
      <c r="C30" s="6">
        <v>0.25</v>
      </c>
      <c r="D30" s="7">
        <f t="shared" ref="D30:D31" si="9">+$D$1*C30</f>
        <v>1.25</v>
      </c>
      <c r="E30" s="7">
        <f t="shared" ref="E30:E31" si="10">+$E$1*C30</f>
        <v>0.75</v>
      </c>
      <c r="F30" s="7">
        <f t="shared" ref="F30:F31" si="11">+$F$1*C30</f>
        <v>0.5</v>
      </c>
      <c r="G30" s="7">
        <v>0</v>
      </c>
    </row>
    <row r="31" spans="1:7" x14ac:dyDescent="0.25">
      <c r="A31" s="136"/>
      <c r="B31" s="6" t="s">
        <v>39</v>
      </c>
      <c r="C31" s="6">
        <v>0.25</v>
      </c>
      <c r="D31" s="7">
        <f t="shared" si="9"/>
        <v>1.25</v>
      </c>
      <c r="E31" s="7">
        <f t="shared" si="10"/>
        <v>0.75</v>
      </c>
      <c r="F31" s="7">
        <f t="shared" si="11"/>
        <v>0.5</v>
      </c>
      <c r="G31" s="7">
        <v>0</v>
      </c>
    </row>
    <row r="32" spans="1:7" x14ac:dyDescent="0.25">
      <c r="A32" s="3"/>
      <c r="B32" s="7" t="s">
        <v>42</v>
      </c>
      <c r="C32" s="7">
        <f>SUM(C29:C31)</f>
        <v>1</v>
      </c>
      <c r="D32" s="7">
        <f>+SUM(D29:D31)</f>
        <v>5</v>
      </c>
      <c r="E32" s="7">
        <f>+SUM(E29:E31)</f>
        <v>3</v>
      </c>
      <c r="F32" s="7">
        <f>+SUM(F29:F31)</f>
        <v>2</v>
      </c>
      <c r="G32" s="7">
        <f>+SUM(G29:G31)</f>
        <v>0</v>
      </c>
    </row>
    <row r="33" spans="1:7" x14ac:dyDescent="0.25">
      <c r="A33" s="3"/>
      <c r="B33" s="4"/>
      <c r="C33" s="4"/>
      <c r="D33" s="4"/>
      <c r="E33" s="4"/>
      <c r="F33" s="4"/>
      <c r="G33" s="4"/>
    </row>
    <row r="34" spans="1:7" x14ac:dyDescent="0.25">
      <c r="A34" s="3"/>
      <c r="B34" s="4"/>
      <c r="C34" s="4" t="s">
        <v>49</v>
      </c>
      <c r="D34" s="5">
        <v>5</v>
      </c>
      <c r="E34" s="5" t="s">
        <v>34</v>
      </c>
      <c r="F34" s="5" t="s">
        <v>35</v>
      </c>
      <c r="G34" s="5">
        <v>0</v>
      </c>
    </row>
    <row r="35" spans="1:7" x14ac:dyDescent="0.25">
      <c r="A35" s="136" t="s">
        <v>47</v>
      </c>
      <c r="B35" s="6" t="s">
        <v>37</v>
      </c>
      <c r="C35" s="12">
        <f>0.5/3</f>
        <v>0.16666666666666666</v>
      </c>
      <c r="D35" s="14">
        <f>+$D$1*C35</f>
        <v>0.83333333333333326</v>
      </c>
      <c r="E35" s="14">
        <f>+$E$1*C35</f>
        <v>0.5</v>
      </c>
      <c r="F35" s="14">
        <f>+$F$1*C35</f>
        <v>0.33333333333333331</v>
      </c>
      <c r="G35" s="7">
        <v>0</v>
      </c>
    </row>
    <row r="36" spans="1:7" x14ac:dyDescent="0.25">
      <c r="A36" s="136"/>
      <c r="B36" s="6" t="s">
        <v>38</v>
      </c>
      <c r="C36" s="12">
        <f t="shared" ref="C36:C37" si="12">0.5/3</f>
        <v>0.16666666666666666</v>
      </c>
      <c r="D36" s="14">
        <f t="shared" ref="D36:D39" si="13">+$D$1*C36</f>
        <v>0.83333333333333326</v>
      </c>
      <c r="E36" s="14">
        <f t="shared" ref="E36:E39" si="14">+$E$1*C36</f>
        <v>0.5</v>
      </c>
      <c r="F36" s="14">
        <f t="shared" ref="F36:F39" si="15">+$F$1*C36</f>
        <v>0.33333333333333331</v>
      </c>
      <c r="G36" s="7">
        <v>0</v>
      </c>
    </row>
    <row r="37" spans="1:7" x14ac:dyDescent="0.25">
      <c r="A37" s="136"/>
      <c r="B37" s="6" t="s">
        <v>39</v>
      </c>
      <c r="C37" s="12">
        <f t="shared" si="12"/>
        <v>0.16666666666666666</v>
      </c>
      <c r="D37" s="14">
        <f t="shared" si="13"/>
        <v>0.83333333333333326</v>
      </c>
      <c r="E37" s="14">
        <f t="shared" si="14"/>
        <v>0.5</v>
      </c>
      <c r="F37" s="14">
        <f t="shared" si="15"/>
        <v>0.33333333333333331</v>
      </c>
      <c r="G37" s="7">
        <v>0</v>
      </c>
    </row>
    <row r="38" spans="1:7" x14ac:dyDescent="0.25">
      <c r="A38" s="136"/>
      <c r="B38" s="6" t="s">
        <v>40</v>
      </c>
      <c r="C38" s="6">
        <v>0.25</v>
      </c>
      <c r="D38" s="14">
        <f t="shared" si="13"/>
        <v>1.25</v>
      </c>
      <c r="E38" s="14">
        <f t="shared" si="14"/>
        <v>0.75</v>
      </c>
      <c r="F38" s="14">
        <f t="shared" si="15"/>
        <v>0.5</v>
      </c>
      <c r="G38" s="7">
        <v>0</v>
      </c>
    </row>
    <row r="39" spans="1:7" x14ac:dyDescent="0.25">
      <c r="A39" s="136"/>
      <c r="B39" s="6" t="s">
        <v>41</v>
      </c>
      <c r="C39" s="6">
        <v>0.25</v>
      </c>
      <c r="D39" s="14">
        <f t="shared" si="13"/>
        <v>1.25</v>
      </c>
      <c r="E39" s="14">
        <f t="shared" si="14"/>
        <v>0.75</v>
      </c>
      <c r="F39" s="14">
        <f t="shared" si="15"/>
        <v>0.5</v>
      </c>
      <c r="G39" s="7">
        <v>0</v>
      </c>
    </row>
    <row r="40" spans="1:7" x14ac:dyDescent="0.25">
      <c r="A40" s="3"/>
      <c r="B40" s="7" t="s">
        <v>42</v>
      </c>
      <c r="C40" s="7">
        <f>SUM(C35:C39)</f>
        <v>1</v>
      </c>
      <c r="D40" s="7">
        <f>+SUM(D35:D39)</f>
        <v>5</v>
      </c>
      <c r="E40" s="7">
        <f>+SUM(E35:E39)</f>
        <v>3</v>
      </c>
      <c r="F40" s="7">
        <f>+SUM(F35:F39)</f>
        <v>2</v>
      </c>
      <c r="G40" s="7">
        <f>+SUM(G35:G39)</f>
        <v>0</v>
      </c>
    </row>
    <row r="41" spans="1:7" x14ac:dyDescent="0.25">
      <c r="A41" s="3"/>
      <c r="B41" s="4"/>
      <c r="C41" s="4"/>
      <c r="D41" s="4"/>
      <c r="E41" s="4"/>
      <c r="F41" s="4"/>
      <c r="G41" s="4"/>
    </row>
    <row r="42" spans="1:7" x14ac:dyDescent="0.25">
      <c r="A42" s="3"/>
      <c r="B42" s="4"/>
      <c r="C42" s="4" t="s">
        <v>49</v>
      </c>
      <c r="D42" s="5">
        <v>5</v>
      </c>
      <c r="E42" s="5" t="s">
        <v>34</v>
      </c>
      <c r="F42" s="5" t="s">
        <v>35</v>
      </c>
      <c r="G42" s="5">
        <v>0</v>
      </c>
    </row>
    <row r="43" spans="1:7" x14ac:dyDescent="0.25">
      <c r="A43" s="136" t="s">
        <v>48</v>
      </c>
      <c r="B43" s="6" t="s">
        <v>37</v>
      </c>
      <c r="C43" s="6">
        <v>0.3</v>
      </c>
      <c r="D43" s="7">
        <f>+$D$1*C43</f>
        <v>1.5</v>
      </c>
      <c r="E43" s="7">
        <f>+$E$1*C43</f>
        <v>0.89999999999999991</v>
      </c>
      <c r="F43" s="7">
        <f>+$F$1*C43</f>
        <v>0.6</v>
      </c>
      <c r="G43" s="7">
        <v>0</v>
      </c>
    </row>
    <row r="44" spans="1:7" x14ac:dyDescent="0.25">
      <c r="A44" s="136"/>
      <c r="B44" s="6" t="s">
        <v>38</v>
      </c>
      <c r="C44" s="6">
        <v>0.2</v>
      </c>
      <c r="D44" s="7">
        <f t="shared" ref="D44:D47" si="16">+$D$1*C44</f>
        <v>1</v>
      </c>
      <c r="E44" s="7">
        <f t="shared" ref="E44:E47" si="17">+$E$1*C44</f>
        <v>0.60000000000000009</v>
      </c>
      <c r="F44" s="7">
        <f t="shared" ref="F44:F47" si="18">+$F$1*C44</f>
        <v>0.4</v>
      </c>
      <c r="G44" s="7">
        <v>0</v>
      </c>
    </row>
    <row r="45" spans="1:7" x14ac:dyDescent="0.25">
      <c r="A45" s="136"/>
      <c r="B45" s="6" t="s">
        <v>39</v>
      </c>
      <c r="C45" s="6">
        <v>0.15</v>
      </c>
      <c r="D45" s="7">
        <f t="shared" si="16"/>
        <v>0.75</v>
      </c>
      <c r="E45" s="7">
        <f t="shared" si="17"/>
        <v>0.44999999999999996</v>
      </c>
      <c r="F45" s="7">
        <f t="shared" si="18"/>
        <v>0.3</v>
      </c>
      <c r="G45" s="7">
        <v>0</v>
      </c>
    </row>
    <row r="46" spans="1:7" x14ac:dyDescent="0.25">
      <c r="A46" s="136"/>
      <c r="B46" s="6" t="s">
        <v>40</v>
      </c>
      <c r="C46" s="6">
        <v>0.25</v>
      </c>
      <c r="D46" s="7">
        <f t="shared" si="16"/>
        <v>1.25</v>
      </c>
      <c r="E46" s="7">
        <f t="shared" si="17"/>
        <v>0.75</v>
      </c>
      <c r="F46" s="7">
        <f t="shared" si="18"/>
        <v>0.5</v>
      </c>
      <c r="G46" s="7">
        <v>0</v>
      </c>
    </row>
    <row r="47" spans="1:7" x14ac:dyDescent="0.25">
      <c r="A47" s="136"/>
      <c r="B47" s="6" t="s">
        <v>41</v>
      </c>
      <c r="C47" s="6">
        <v>0.1</v>
      </c>
      <c r="D47" s="7">
        <f t="shared" si="16"/>
        <v>0.5</v>
      </c>
      <c r="E47" s="7">
        <f t="shared" si="17"/>
        <v>0.30000000000000004</v>
      </c>
      <c r="F47" s="7">
        <f t="shared" si="18"/>
        <v>0.2</v>
      </c>
      <c r="G47" s="7">
        <v>0</v>
      </c>
    </row>
    <row r="48" spans="1:7" x14ac:dyDescent="0.25">
      <c r="A48" s="3"/>
      <c r="B48" s="7" t="s">
        <v>42</v>
      </c>
      <c r="C48" s="7">
        <f>+SUM(C43:C47)</f>
        <v>1</v>
      </c>
      <c r="D48" s="7">
        <f>+SUM(D43:D47)</f>
        <v>5</v>
      </c>
      <c r="E48" s="7">
        <f>+SUM(E43:E47)</f>
        <v>3</v>
      </c>
      <c r="F48" s="7">
        <f>+SUM(F43:F47)</f>
        <v>2</v>
      </c>
      <c r="G48" s="7">
        <f>+SUM(G43:G47)</f>
        <v>0</v>
      </c>
    </row>
  </sheetData>
  <mergeCells count="7">
    <mergeCell ref="A43:A47"/>
    <mergeCell ref="A4:A6"/>
    <mergeCell ref="A10:A14"/>
    <mergeCell ref="A18:A21"/>
    <mergeCell ref="A25:A26"/>
    <mergeCell ref="A29:A31"/>
    <mergeCell ref="A35:A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Dirección</vt:lpstr>
      <vt:lpstr>Hoja1</vt:lpstr>
      <vt:lpstr>Dirección!Área_de_impresión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Oviedo</dc:creator>
  <cp:lastModifiedBy>Micaela Isch</cp:lastModifiedBy>
  <cp:lastPrinted>2016-01-08T22:08:32Z</cp:lastPrinted>
  <dcterms:created xsi:type="dcterms:W3CDTF">2015-06-09T13:52:33Z</dcterms:created>
  <dcterms:modified xsi:type="dcterms:W3CDTF">2016-05-13T15:04:39Z</dcterms:modified>
</cp:coreProperties>
</file>