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aela.isch\Documents\FACEA\Titulación\2016-1\TIP\04. TIP SEptiembre 2016\"/>
    </mc:Choice>
  </mc:AlternateContent>
  <bookViews>
    <workbookView xWindow="0" yWindow="0" windowWidth="20490" windowHeight="7755"/>
  </bookViews>
  <sheets>
    <sheet name="Dirección" sheetId="1" r:id="rId1"/>
    <sheet name="Hoja1" sheetId="2" r:id="rId2"/>
  </sheets>
  <definedNames>
    <definedName name="_xlnm.Print_Area" localSheetId="0">Dirección!$A$2:$K$51</definedName>
  </definedNames>
  <calcPr calcId="162913"/>
</workbook>
</file>

<file path=xl/calcChain.xml><?xml version="1.0" encoding="utf-8"?>
<calcChain xmlns="http://schemas.openxmlformats.org/spreadsheetml/2006/main">
  <c r="I52" i="1" l="1"/>
  <c r="B14" i="1" l="1"/>
  <c r="I14" i="1" s="1"/>
  <c r="B15" i="1"/>
  <c r="I15" i="1" s="1"/>
  <c r="B16" i="1"/>
  <c r="I16" i="1" s="1"/>
  <c r="B13" i="1"/>
  <c r="I13" i="1" s="1"/>
  <c r="J51" i="1" l="1"/>
  <c r="B47" i="1" l="1"/>
  <c r="I47" i="1" s="1"/>
  <c r="B48" i="1"/>
  <c r="I48" i="1" s="1"/>
  <c r="B49" i="1"/>
  <c r="I49" i="1" s="1"/>
  <c r="B50" i="1"/>
  <c r="I50" i="1" s="1"/>
  <c r="B46" i="1"/>
  <c r="I46" i="1" s="1"/>
  <c r="B43" i="1"/>
  <c r="I43" i="1" s="1"/>
  <c r="B44" i="1"/>
  <c r="I44" i="1" s="1"/>
  <c r="B42" i="1"/>
  <c r="I42" i="1" s="1"/>
  <c r="B38" i="1"/>
  <c r="I38" i="1" s="1"/>
  <c r="B39" i="1"/>
  <c r="I39" i="1" s="1"/>
  <c r="B40" i="1"/>
  <c r="I40" i="1" s="1"/>
  <c r="B37" i="1"/>
  <c r="I37" i="1" s="1"/>
  <c r="B30" i="1"/>
  <c r="I30" i="1" s="1"/>
  <c r="B31" i="1"/>
  <c r="I31" i="1" s="1"/>
  <c r="B32" i="1"/>
  <c r="I32" i="1" s="1"/>
  <c r="B33" i="1"/>
  <c r="I33" i="1" s="1"/>
  <c r="B34" i="1"/>
  <c r="I34" i="1" s="1"/>
  <c r="B35" i="1"/>
  <c r="I35" i="1" s="1"/>
  <c r="B29" i="1"/>
  <c r="I29" i="1" s="1"/>
  <c r="B25" i="1"/>
  <c r="I25" i="1" s="1"/>
  <c r="B26" i="1"/>
  <c r="I26" i="1" s="1"/>
  <c r="B27" i="1"/>
  <c r="I27" i="1" s="1"/>
  <c r="B24" i="1"/>
  <c r="I24" i="1" s="1"/>
  <c r="B19" i="1"/>
  <c r="I19" i="1" s="1"/>
  <c r="B20" i="1"/>
  <c r="I20" i="1" s="1"/>
  <c r="B21" i="1"/>
  <c r="I21" i="1" s="1"/>
  <c r="B22" i="1"/>
  <c r="I22" i="1" s="1"/>
  <c r="B18" i="1"/>
  <c r="I18" i="1" s="1"/>
  <c r="B10" i="1"/>
  <c r="I10" i="1" s="1"/>
  <c r="B11" i="1"/>
  <c r="I11" i="1" s="1"/>
  <c r="B9" i="1"/>
  <c r="I9" i="1" s="1"/>
  <c r="J8" i="1" l="1"/>
  <c r="B53" i="1"/>
  <c r="J12" i="1"/>
  <c r="J45" i="1"/>
  <c r="J41" i="1"/>
  <c r="J37" i="1"/>
  <c r="J29" i="1"/>
  <c r="J24" i="1"/>
  <c r="J17" i="1"/>
  <c r="J5" i="1" l="1"/>
  <c r="J53" i="1"/>
  <c r="F44" i="2"/>
  <c r="F45" i="2"/>
  <c r="F46" i="2"/>
  <c r="F47" i="2"/>
  <c r="F43" i="2"/>
  <c r="E44" i="2"/>
  <c r="E45" i="2"/>
  <c r="E46" i="2"/>
  <c r="E47" i="2"/>
  <c r="E43" i="2"/>
  <c r="D44" i="2"/>
  <c r="D45" i="2"/>
  <c r="D46" i="2"/>
  <c r="D47" i="2"/>
  <c r="D43" i="2"/>
  <c r="C48" i="2"/>
  <c r="F38" i="2"/>
  <c r="F39" i="2"/>
  <c r="E38" i="2"/>
  <c r="E39" i="2"/>
  <c r="C36" i="2"/>
  <c r="F36" i="2" s="1"/>
  <c r="C37" i="2"/>
  <c r="D37" i="2" s="1"/>
  <c r="C35" i="2"/>
  <c r="F35" i="2" s="1"/>
  <c r="C32" i="2"/>
  <c r="D38" i="2"/>
  <c r="D39" i="2"/>
  <c r="D35" i="2"/>
  <c r="F30" i="2"/>
  <c r="F31" i="2"/>
  <c r="F29" i="2"/>
  <c r="E30" i="2"/>
  <c r="E31" i="2"/>
  <c r="E29" i="2"/>
  <c r="D30" i="2"/>
  <c r="D31" i="2"/>
  <c r="D29" i="2"/>
  <c r="F25" i="2"/>
  <c r="E25" i="2"/>
  <c r="D25" i="2"/>
  <c r="C26" i="2"/>
  <c r="F19" i="2"/>
  <c r="F20" i="2"/>
  <c r="F21" i="2"/>
  <c r="F18" i="2"/>
  <c r="E19" i="2"/>
  <c r="E20" i="2"/>
  <c r="E21" i="2"/>
  <c r="E18" i="2"/>
  <c r="D19" i="2"/>
  <c r="D20" i="2"/>
  <c r="D21" i="2"/>
  <c r="D18" i="2"/>
  <c r="C22" i="2"/>
  <c r="G15" i="2"/>
  <c r="G26" i="2"/>
  <c r="G32" i="2"/>
  <c r="G40" i="2"/>
  <c r="G48" i="2"/>
  <c r="F11" i="2"/>
  <c r="F12" i="2"/>
  <c r="F13" i="2"/>
  <c r="F14" i="2"/>
  <c r="F10" i="2"/>
  <c r="E11" i="2"/>
  <c r="E12" i="2"/>
  <c r="E13" i="2"/>
  <c r="E14" i="2"/>
  <c r="E10" i="2"/>
  <c r="D11" i="2"/>
  <c r="D12" i="2"/>
  <c r="D13" i="2"/>
  <c r="D14" i="2"/>
  <c r="D10" i="2"/>
  <c r="C7" i="2"/>
  <c r="C15" i="2"/>
  <c r="F5" i="2"/>
  <c r="F6" i="2"/>
  <c r="F4" i="2"/>
  <c r="E5" i="2"/>
  <c r="E6" i="2"/>
  <c r="E4" i="2"/>
  <c r="D5" i="2"/>
  <c r="D6" i="2"/>
  <c r="D4" i="2"/>
  <c r="D36" i="2" l="1"/>
  <c r="E37" i="2"/>
  <c r="C40" i="2"/>
  <c r="E35" i="2"/>
  <c r="E36" i="2"/>
  <c r="F37" i="2"/>
  <c r="D26" i="2"/>
  <c r="E26" i="2"/>
  <c r="F26" i="2"/>
  <c r="F48" i="2" l="1"/>
  <c r="E48" i="2"/>
  <c r="D48" i="2"/>
  <c r="F40" i="2"/>
  <c r="E40" i="2"/>
  <c r="D40" i="2"/>
  <c r="F32" i="2"/>
  <c r="E32" i="2"/>
  <c r="D32" i="2"/>
  <c r="F22" i="2"/>
  <c r="E22" i="2"/>
  <c r="D22" i="2"/>
  <c r="F15" i="2"/>
  <c r="E15" i="2"/>
  <c r="D15" i="2"/>
  <c r="F7" i="2"/>
  <c r="E7" i="2"/>
  <c r="D7" i="2"/>
</calcChain>
</file>

<file path=xl/sharedStrings.xml><?xml version="1.0" encoding="utf-8"?>
<sst xmlns="http://schemas.openxmlformats.org/spreadsheetml/2006/main" count="236" uniqueCount="189">
  <si>
    <t>Peso / 100</t>
  </si>
  <si>
    <t>Características del documento</t>
  </si>
  <si>
    <t>Calificaión total /10</t>
  </si>
  <si>
    <t>Fecha</t>
  </si>
  <si>
    <t>Justifique con detalle su calificación</t>
  </si>
  <si>
    <t>Nombre del profesor</t>
  </si>
  <si>
    <t>Nombre del Estudiante</t>
  </si>
  <si>
    <t>* Nota: Usted puede usar decimales para la calificación</t>
  </si>
  <si>
    <t>Rangos de calificación</t>
  </si>
  <si>
    <t>El documento cumple con normas gramaticales y ortográficas con errores leves</t>
  </si>
  <si>
    <t>El documento presenta errores graves en cuanto a gramatica y ortografía.</t>
  </si>
  <si>
    <t xml:space="preserve">La redacción que se utiliza en el documento contiene errores graves. No permite la comprensión de las ideas que plantea el estudiante. </t>
  </si>
  <si>
    <t>La redacción que se utiliza en el documento contiene errores leves pero aún permite la comprensión de las ideas que plantea el estudiante.</t>
  </si>
  <si>
    <t xml:space="preserve">El documento cumple con normas gramaticales y ortográficas. </t>
  </si>
  <si>
    <t>La redacción que se utiliza en el documento es clara y permite la comprensión de las ideas que plantea el estudiante</t>
  </si>
  <si>
    <t>No existe redacción en el documento</t>
  </si>
  <si>
    <t>El documento no cumple con normas gramaticales ni ortográficas</t>
  </si>
  <si>
    <t>El documento usa fuentes de información válidas</t>
  </si>
  <si>
    <t xml:space="preserve">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t>
  </si>
  <si>
    <t>El documento presenta al menos 9 conclusiones relevantes (al menos cuatro conclusiones para análisis PEST y cinco conclusiones para análisis PORTER) sobre el análisis del entorno externo, con base en los resultados de una matriz EFE.</t>
  </si>
  <si>
    <t>El documento usa al menos el 70% de fuentes de información  válidas</t>
  </si>
  <si>
    <t xml:space="preserve">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t>
  </si>
  <si>
    <t>El documento presenta al menos 6 conclusiones relevantes sobre el análisis del entorno externo, con base en los resultados de una matriz EFE.</t>
  </si>
  <si>
    <t>El documento presenta al menos 4 conclusiones relevantes sobre el análisis del entorno externo basados o no en la matriz EFE.</t>
  </si>
  <si>
    <t xml:space="preserve">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t>
  </si>
  <si>
    <t>El documento usa al menos el 50% de fuentes válidas</t>
  </si>
  <si>
    <t>El documento no usa fuentes de información válidas</t>
  </si>
  <si>
    <t>El documento no presenta un análisis sobre la industria en la que se desarrollará el proyecto</t>
  </si>
  <si>
    <t>El documento no presenta conclusiones  sobre el análisis del entorno externo</t>
  </si>
  <si>
    <t xml:space="preserve">
El documento analiza y concluye acerca de los principales indicadores financieros que afectan al proyecto realizando una comparación con la industria. con errores leves .</t>
  </si>
  <si>
    <t xml:space="preserve">
El documento analiza y concluye acerca de los principales indicadores financieros que afectan al proyecto realizando una comparación con la industria. con errores graves </t>
  </si>
  <si>
    <t>El documento no analiza ni concluye de  acerca de los principales indicadores financieros que afectan al proyecto realizando una comparación con la industria.</t>
  </si>
  <si>
    <t xml:space="preserve">El documento no presenta conclusiones sobre la estructura y  evaluación financiera del proyecto </t>
  </si>
  <si>
    <t>3 o 4</t>
  </si>
  <si>
    <t>1 o 2</t>
  </si>
  <si>
    <t>Criterio 1:Características del documento</t>
  </si>
  <si>
    <t>Subcriterio 1</t>
  </si>
  <si>
    <t>Subcriterio 2</t>
  </si>
  <si>
    <t>Subcriterio 3</t>
  </si>
  <si>
    <t>Subcriterio 4</t>
  </si>
  <si>
    <t>Subcriterio 5</t>
  </si>
  <si>
    <t>Total</t>
  </si>
  <si>
    <t>Criterio 2: Análisis  interno y externo</t>
  </si>
  <si>
    <t>Criterio 3:Análisis del cliente</t>
  </si>
  <si>
    <t>Criterio 4:Oportunidad de negocio</t>
  </si>
  <si>
    <t>Criterio 5: Plan de Marketing</t>
  </si>
  <si>
    <t>Criterio 6:  Propuesta de estructura organizacional</t>
  </si>
  <si>
    <t>Criterio 7: Evaluación financiera</t>
  </si>
  <si>
    <t>POND</t>
  </si>
  <si>
    <t>El documento no identifica la estrategia de marketing</t>
  </si>
  <si>
    <t xml:space="preserve">
El documento analiza y concluye acerca de los principales indicadores financieros que afectan a la organización realizando una comparación con la industria con errores leves.</t>
  </si>
  <si>
    <t xml:space="preserve">
El documento analiza y concluye acerca de los principales indicadores financieros que afectan a la organización realizando una comparación con la industria con errores graves.</t>
  </si>
  <si>
    <t>El documento no analiza ni concluye de  acerca de los principales indicadores financieros que afectan la organización.</t>
  </si>
  <si>
    <t>El documento evalúa si los resultados provistos por el sistema de información gerencial son consistentes con la necesidad de información de la dirección de la organización con errores leves</t>
  </si>
  <si>
    <t>El documento evalúa si los resultados provistos por el sistema de información gerencial son consistentes con la necesidad de información de la dirección de la organización con errores graves</t>
  </si>
  <si>
    <t>El documento no evalúa si los resultados provistos por el sistema de información gerencial son consistentes con la necesidad de información de la dirección de la organización</t>
  </si>
  <si>
    <t>El documento no determina  las necesidades que satisface el giro del negocio actual</t>
  </si>
  <si>
    <t xml:space="preserve">El documento no analiza  la cartera actual de productos </t>
  </si>
  <si>
    <t>El documento no analiza temas de inventarios, transporte, logística, almacenamiento y bodegaje</t>
  </si>
  <si>
    <t>El documento identifica, analiza y concluye de manera leve sobre el sistema de gestión del Talento humano (incluye requerimientos, selección, inducción, capacitación, promoción, despidos y comunicación interna)</t>
  </si>
  <si>
    <t>El documento identifica, analiza y concluye de manera inadecuada sobre el sistema de gestión del Talento humano (incluye requerimientos, selección, inducción, capacitación, promoción, despidos y comunicación interna)</t>
  </si>
  <si>
    <t>El documento no identifica, analiza ni concluye sobre la gestión del Talento humano</t>
  </si>
  <si>
    <t>El documento identifica, analiza y concluye de manera adecuada sobre el sistema de gestión del talento humano con el que cuenta la organización (incluye requerimientos, selección, inducción, capacitación, promoción, despidos y comunicación interna)</t>
  </si>
  <si>
    <t>El documento presenta una adecuada identificación, análisis y conclusión de la cadena de suministros con la que opera la Organización (materias primas requeridas, proveedores, capacidad de producción, capacidad usada, capacidad instalada,tiempo de producción)</t>
  </si>
  <si>
    <t>El documento analiza y concluye adecuadamente sobre temas de inventarios, transporte, logística, almacenamiento y bodegaje que utiliza la organización (incluye temas de distribución, entrega, gestión y mantenimiento de recursos de infraestructura física y tecnológica)</t>
  </si>
  <si>
    <t>El documento evalúa de forma correcta los sistemas de información gerencial con los que cuenta la organización</t>
  </si>
  <si>
    <t>El documento evalúa de forma correcta si los resultados y reportería provistos por el sistema de información gerencial son consistentes con la necesidad de información de la dirección de la organización.</t>
  </si>
  <si>
    <t xml:space="preserve">El documento determina correctamente las necesidades del mercado que satisface el negocio actual de la organización </t>
  </si>
  <si>
    <t>El documento determina  las necesidades del mercado que satisface el negocio actual de la organización con errores leves</t>
  </si>
  <si>
    <t>El documento determina  las necesidades del mercado que satisface el negocio actual de la organización con errores graves</t>
  </si>
  <si>
    <t>Investigación y desarrollo</t>
  </si>
  <si>
    <t>El documento analiza y concluye sobre temas de inventarios, transporte, logística, almacenamiento y bodegaje, mostrando errores leves (incluye temas de distribución, entrega, gestión y mantenimiento de recursos de infraestructura física y tecnológica)</t>
  </si>
  <si>
    <t>El documento analiza y concluye sobre temas de inventarios, transporte, logística, almacenamiento y bodegaje, mostrando  errores graves (incluye temas de distribución, entrega, gestión y mantenimiento de recursos de infraestructura física y tecnológica)</t>
  </si>
  <si>
    <t>El documento presenta una identificación, análisis y conclusión de la cadena de suministros, con errores leves (materias primas requeridas, proveedores, capacidad de producción, capacidad usada, capacidad instalada,tiempo de producción)</t>
  </si>
  <si>
    <t>El documento presenta una identificación, análisis y conclusión de la cadena de suministros, con errores graves (materias primas requeridas, proveedores, capacidad de producción, capacidad usada, capacidad instalada,tiempo de producción)</t>
  </si>
  <si>
    <t>El documento no presenta una identificación y análisis de la cadena de suministros</t>
  </si>
  <si>
    <t>Sistemas de información gerencial</t>
  </si>
  <si>
    <t>El documento evalúa los sistemas de información gerencial con los que cuenta la organización con errores leves</t>
  </si>
  <si>
    <t>El documento evalúa los sistemas de información gerencial con los que cuenta la organización con errores graves</t>
  </si>
  <si>
    <t>El documento no evalúa  los sistemas de información gerencial con los que cuenta la organización</t>
  </si>
  <si>
    <t>Marketing</t>
  </si>
  <si>
    <t xml:space="preserve"> El documento identifica la estrategia actual de marketing de la organización (es decir,el cliente al que se dirije, llamado mercado objetivo) y la propuesta de valor (es decir la diferenciación del negocio) con errores leves.</t>
  </si>
  <si>
    <t>El documento identifica la estrategia actual de marketing de la organización (es decir,el cliente al que se dirije, llamado mercado objetivo) y la propuesta de valor (es decir la diferenciación del negocio). con errores  graves.</t>
  </si>
  <si>
    <t>El documento identifica de forma correcta la estrategia actual de marketing de la organización (es decir,el cliente al que se dirije, llamado mercado objetivo) y la propuesta de valor (es decir la diferenciación del negocio) y realiza un análisis crítico de la misma</t>
  </si>
  <si>
    <t xml:space="preserve"> El documento presenta análisis y conclusiones correctas y sustentadas sobre los estados de resultados, situación financiera, estado de flujo de efectivo de la organización  por un período de al menos 5 años.</t>
  </si>
  <si>
    <t xml:space="preserve"> El documento presenta análisis y conclusiones sustentadas sobre los estados de resultados, situación financiera, estado de flujo de efectivo de la organización  por un período de al menos 5 años, con errores leves</t>
  </si>
  <si>
    <t xml:space="preserve"> El documento presenta análisis y conclusiones sustentadas sobre los estados de resultados, situación financiera, estado de flujo de efectivo de la organización  por un período de al menos 5 años, con errores graves</t>
  </si>
  <si>
    <t xml:space="preserve">
 El documento no presenta análisis del estado de resultados, estado de situación financiera, estado de flujo de efectivo de  la organización</t>
  </si>
  <si>
    <t>Filosofía y estructura organizacional</t>
  </si>
  <si>
    <t xml:space="preserve">El documento analiza si la misión y visión de la organización están alineadas entre sí, y si son consistentes con el negocio propuesto, con errores leves
 </t>
  </si>
  <si>
    <t xml:space="preserve">El documento analiza si la misión y visión de la organización están alineadas entre sí, y si son consistentes con el negocio propuesto, con errores graves
 </t>
  </si>
  <si>
    <t>El documento analiza correctamente  si la misión de la organización cumple con al menos 5 de los elementos esenciales (cliente, producto, lugar, tiempo, empleados)</t>
  </si>
  <si>
    <t xml:space="preserve">El documento analiza con errores leves, si la misión de la organización cumple con al menos 5 de los elementos esenciales (cliente, producto, lugar, tiempo, empleados) </t>
  </si>
  <si>
    <t xml:space="preserve">El documento analiza con errores graves, si la misión de la organización cumple con al menos 5 de los elementos esenciales (cliente, producto, lugar, tiempo, empleados) </t>
  </si>
  <si>
    <t>El documento no analiza la misión y visión de la organización</t>
  </si>
  <si>
    <t xml:space="preserve">El documento no analiza la misión y visión de la organización 
 </t>
  </si>
  <si>
    <t xml:space="preserve">'El documento analiza con errores graves si los objetivos de la organización están bien planteados, es decir si cuentan con las siguientes características: medibles, específicos, realizables, y enmarcados en un período de tiempo. </t>
  </si>
  <si>
    <t xml:space="preserve"> El documento no analiza los objetivos de la organización</t>
  </si>
  <si>
    <t xml:space="preserve">'El documento analiza con errores leves y  con errores leves si los objetivos de la organización están bien planteados, es decir si cuentan con las siguientes características: medibles, específicos, realizables, y enmarcados en un período de tiempo. </t>
  </si>
  <si>
    <t xml:space="preserve">El documento analiza correctamente  si los objetivos de la organización están bien planteados, es decir si cuentan con las siguientes características: medibles, específicos, realizables, y enmarcados en un período de tiempo. </t>
  </si>
  <si>
    <t>El documento presenta conclusiones con errores leves sobre la estructura que tiene la organización desde el punto de vista legal y del diseño organizacional (tipo de estructura y organigrama) y analiza su funcionalidad para el giro del negocio en el que se encuentra inmersa</t>
  </si>
  <si>
    <t>El documento presenta conclusiones con errores graves sobre la estructura que tiene la organización desde el punto de vista legal y del diseño organizacional (tipo de estructura y organigrama) y analiza su funcionalidad para el giro del negocio en el que se encuentra inmersa</t>
  </si>
  <si>
    <t>El documento no presenta conclusiones sobre la estructura de la organización.</t>
  </si>
  <si>
    <t>Proyección y evaluación financiera</t>
  </si>
  <si>
    <t xml:space="preserve">El documento analiza correctamente si la misión y visión de la organización están alineadas entre sí y son consistentes con el negocio propuesto.
 </t>
  </si>
  <si>
    <t>El documento presenta conclusiones de manera correcta sobre la estructura que tiene la organización desde el punto de vista legal y del diseño organizacional (tipo de estructura y organigrama) y analiza su funcionalidad para el giro del negocio en el que se encuentra inmersa</t>
  </si>
  <si>
    <t>El documento analiza correctamente las tendencias del mercado, y en función de ellas evalúa y concluye sobre la necesidad y capacidad de la organización para generar investigación y desarrollo</t>
  </si>
  <si>
    <t>El documento analiza con errores leves las tendencias del mercado, y en función de ellas evalúa y concluye sobre la necesidad y capacidad de la organización para generar investigación y desarrollo</t>
  </si>
  <si>
    <t>El documento analiza con errores graves las tendencias del mercado, y en función de ellas evalúa y concluye sobre la necesidad y capacidad de la organización para generar investigación y desarrollo</t>
  </si>
  <si>
    <t>El documento no analiza  las tendencias de mercado y su relación con investigación y desarrollo</t>
  </si>
  <si>
    <t>El documento analiza correctamente las tendencias de la industria, y en función de ellas evalúa y concluye sobre la necesidad y capacidad de la organización para generar investigación y desarrollo</t>
  </si>
  <si>
    <t>El documento analiza con errores leves las tendencias de la industria, y en función de ellas evalúa y concluye sobre la necesidad y capacidad de la organización para generar investigación y desarrollo</t>
  </si>
  <si>
    <t>El documento analiza con errores graves las tendencias de la industria, y en función de ellas evalúa y concluye sobre la necesidad y capacidad de la organización para generar investigación y desarrollo</t>
  </si>
  <si>
    <t>El documento no analiza  las tendencias de la industria y su relación con investigación y desarrollo</t>
  </si>
  <si>
    <t>El documento presenta conclusiones de manera correcta, sobre la cartera actual de productos de la organización, usando la matriz BCG</t>
  </si>
  <si>
    <t>El documento presenta conclusiones con errores leves,  sobre la cartera actual de productos de la organización, usando la matriz BCG</t>
  </si>
  <si>
    <t>El documento presenta conclusiones con errores graves, sobre la cartera actual de productos de la organización, usando la matriz BCG</t>
  </si>
  <si>
    <t>El documento identifica al menos cuatro características relevantes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t>
  </si>
  <si>
    <t>El documento identifica  al menos tres características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errores o inconsistencias leves.</t>
  </si>
  <si>
    <t>El documento identifica dos o una característica de cada componente de la mezcla de marekting de la Organización: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errores o inconsistencias graves.</t>
  </si>
  <si>
    <t xml:space="preserve">El documento no identifica característacas de los componentes de la mezcla de marketing
</t>
  </si>
  <si>
    <t>El documento presenta conclusiones correctamente sustentadas sobre el costeo de las acciones de la mezcla de marketing, que ha realizado la Organización</t>
  </si>
  <si>
    <t>El documento presenta conclusiones con errores leves sobre el costeo de las acciones de la mezcla de marketing, que ha realizado la Organización</t>
  </si>
  <si>
    <t>El documento presenta conclusiones con errores graves sobre el costeo de las acciones de la mezcla de marketing, que ha realizado la Organización</t>
  </si>
  <si>
    <t xml:space="preserve"> El documento no analiza ni concluye sobre el costeo de la mezcla de marketing de la organización</t>
  </si>
  <si>
    <t>El documento presenta al menos 5 conclusiones relevantes sobre los resultados del análisis internno de la organización con base en los resultados de una matriz EFI.</t>
  </si>
  <si>
    <t>El documento presenta al menos 4 conclusiones relevantes sobre los resultados del análisis internno de la organización con base en los resultados de una matriz EFI.</t>
  </si>
  <si>
    <t>El documento presenta 3 conclusiones (o menos) relevantes sobre los resultados del análisis internno de la organización con base en los resultados de una matriz EFI.</t>
  </si>
  <si>
    <t>El documento no presenta conclusiones sobre los resultados del análisis internno de la organización con base en los resultados de una matriz EFI.</t>
  </si>
  <si>
    <t>El documento analiza correctamente la existencia de una competitiva de la organización</t>
  </si>
  <si>
    <t>El documento analiza la existencia de una competitiva de la organización con errores leves</t>
  </si>
  <si>
    <t>El documento analiza la existencia de una competitiva de la organización con errores graves</t>
  </si>
  <si>
    <t>El documento no analiza la existencia de una competitiva de la organización</t>
  </si>
  <si>
    <t xml:space="preserve">El documento presenta al menos 5 conclusiones relevantes basadas en un análisis FODA.  </t>
  </si>
  <si>
    <t xml:space="preserve">El documento presenta al menos 4 conclusiones relevantes basadas en un análisis FODA.  </t>
  </si>
  <si>
    <t xml:space="preserve">El documento presenta al menos 3 conclusiones relevantes basadas en un análisis FODA.  </t>
  </si>
  <si>
    <t>El documento no presenta conclusiones relevantes basadas en un análisis FODA.</t>
  </si>
  <si>
    <t>El documento no justifica las áreas / aspectos en los que se concentrará el plan de mejora.</t>
  </si>
  <si>
    <t>El documento no presenta una propuesta de mejoras</t>
  </si>
  <si>
    <t>Plan de mejora</t>
  </si>
  <si>
    <t>El documento no justifica el monto de inversión requerido ni su fuente de financiamiento.</t>
  </si>
  <si>
    <t xml:space="preserve">
 El documento justifica correctamente el monto de inversión requerido, capital de trabajo y su fuente de financiamento. </t>
  </si>
  <si>
    <t xml:space="preserve">
 El documento justifica con errores leves el monto de inversión requerido, capital de trabajo  y su fuente de financiamento.</t>
  </si>
  <si>
    <t xml:space="preserve">
 El documento justifica con errores graves el monto de inversión requerido, capital de trabajo  y su fuente de financiamento.</t>
  </si>
  <si>
    <t xml:space="preserve">
 El documento presenta conclusiones correctas sobre la estructura y evaluación  financiera del proyecto incluyendo todos los criterios de evaluación (VAN, TIR, periodo de recuperación del capital e indice de rentabilidad) sobre los flujos incrementales</t>
  </si>
  <si>
    <t>El documento presenta conclusiones sobre la estructura y evaluación  financiera del proyecto incluyendo todos los criterios de evaluación (VAN, TIR, periodo de recuperación del capital e indice de rentabilidad) sobre los flujos incrementales, con errores leves.</t>
  </si>
  <si>
    <t>El documento presenta conclusiones sobre la estructura y evaluación  financiera del proyecto incluyendo todos los criterios de evaluación (VAN, TIR, periodo de recuperación del capital e indice de rentabilidad) sobre los flujos incrementales, con errores graves.</t>
  </si>
  <si>
    <t>El documento justifica con claridad las áreas / aspectos en los que se concentrará el plan de mejora con sus respectivos objetivos</t>
  </si>
  <si>
    <t>El documento justifica con errores leves las áreas / aspectos en los que se concentrará el plan de mejora con sus respectivos objetivos</t>
  </si>
  <si>
    <t>El documento justifica con errores graves las áreas / aspectos en los que se concentrará el plan de mejora con sus respectivos objetivos</t>
  </si>
  <si>
    <t xml:space="preserve">
El documento analiza y concluye de forma correcta acerca de los principales indicadores financieros que afectan a la organización realizando una comparación con la industria. (Liquidez, Endeudamiento, Rentabilidad, Actividad, Valor de mercado)</t>
  </si>
  <si>
    <t xml:space="preserve">
 El documento analiza y concluye de forma correcta acerca de los principales indicadores financieros que afectan al proyecto realizando una comparación con la industria.(Liquidez, Endeudamiento, Rentabilidad, Actividad, Valor de mercado)</t>
  </si>
  <si>
    <t>Análisis de entorno externo</t>
  </si>
  <si>
    <t>Análisis de entorno interno</t>
  </si>
  <si>
    <t>Producción y operaciones</t>
  </si>
  <si>
    <t>Finanzas y contabilidad</t>
  </si>
  <si>
    <t>Evaluación y propuesta de mejora</t>
  </si>
  <si>
    <t>Rúbrica planes de mejora</t>
  </si>
  <si>
    <t xml:space="preserve"> El documento presenta una proyección correcta y sustentadad en los datos del proyecto de estados de resultados, situación financiera, estado de flujo de efectivo y el flujo de caja por un período de al menos 5 años. Además presenta conclusiones relevantes para el proyecto.</t>
  </si>
  <si>
    <t xml:space="preserve"> El documento presenta una proyección correcta y sustentadad en los datos del proyecto de estados de resultados, situación financiera, estado de flujo de efectivo y el flujo de caja por un período de al menos 5 años y conclusiones con errores leves.</t>
  </si>
  <si>
    <t xml:space="preserve"> El documento presenta una proyección correcta y sustentadad en los datos del proyecto de estados de resultados, situación financiera, estado de flujo de efectivo y el flujo de caja por un período de al menos 5 años y conclusiones con errores graves.</t>
  </si>
  <si>
    <t xml:space="preserve">
 El documento no presenta una proyección de estado de resultados, estado de situación financiera, estado de flujo de efectivo y flujo de caja, ni conclusiones.</t>
  </si>
  <si>
    <t xml:space="preserve"> Los balances y flujo de caja proyectados son consistentes con los resultados de los análisis externos, internos,y del cliente, así como con la estrategia y plan de marketing y con la estructura organizacional. Además presenta conclusiones relevantes para el proyecto.</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</si>
  <si>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leves.</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</si>
  <si>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graves.</t>
  </si>
  <si>
    <t>El documento no presenta balances y flujo de caja proyectados ni conclusiones</t>
  </si>
  <si>
    <t>Calificación Ponderada por Subtema</t>
  </si>
  <si>
    <t>Calificación ponderada por Tema</t>
  </si>
  <si>
    <t xml:space="preserve"> </t>
  </si>
  <si>
    <t xml:space="preserve"> El documento presenta un índice y un resumen claros sobre el trabajo de titulación
</t>
  </si>
  <si>
    <t xml:space="preserve"> El documento presenta errores leves en cuanto la claridad del índice y el resumen del trabajo de titulación
</t>
  </si>
  <si>
    <t xml:space="preserve">El documento presenta errores graves en cuanto la claridad del índice y el resumendel trabajo de titulación
</t>
  </si>
  <si>
    <t xml:space="preserve">El documento no presenta un índice ni un resumen sobre el trabajo de titulación
</t>
  </si>
  <si>
    <t>Conclusiones</t>
  </si>
  <si>
    <t xml:space="preserve">El documento  presenta conclusiones sustentadas (en función de los resultados presentados a lo largo del trabajo) sobre la viabilidad o no del negocio. </t>
  </si>
  <si>
    <t xml:space="preserve">El documento presenta conclusiones parcialmente sustentadas (en función de los resultados presentados a lo largo del trabajo) sobre la viabilidad o no del negocio. </t>
  </si>
  <si>
    <t>El documento presenta conclusiones no sustentadas (en función de los resultados presentados a lo largo del trabajo) sobre la viabilidad o no del negocio.</t>
  </si>
  <si>
    <t>El documento no presenta  conclusiones sobre la viabilidad o no del negocio.</t>
  </si>
  <si>
    <t xml:space="preserve">El documento presenta un análisis correcto de los  cuatro entornos externos siempre relacionándolos con el proyecto en cuestión: económico, político (gubernamental y legal), social (cultural, demográfico y ambiental) y tecnológico. 
</t>
  </si>
  <si>
    <t xml:space="preserve">El documento presenta un análisis  de los  cuatro entornos externos, con errores leves, pero siempre relacionándolos con el proyecto en cuestión: económico, político (gubernamental y legal), social (cultural, demográfico y ambiental) y tecnológico. 
</t>
  </si>
  <si>
    <t xml:space="preserve">El documento presenta un análisis de los cuatro entornos externos o menos, con errores graves y sin relacionarlos con el proyecto: económico, político (gubernamental y legal), social (cultural, demográfico y ambiental) y tecnológico. 
</t>
  </si>
  <si>
    <t xml:space="preserve">El documento no presenta un análisis de los cuatro entornos externos.  
</t>
  </si>
  <si>
    <t xml:space="preserve">
El documento presenta con claridad y sustento una propuesta de mejoras para la Organización en las áreas seleccionadas  (es decir una propuesta con definición de alcance, costo y tiempo)</t>
  </si>
  <si>
    <t xml:space="preserve">
El documento presenta con errores graves una propuesta de mejoras para la Organización en las áreas seleccionadas  (es decir una propuesta con definición de alcance, costo y tiempo)</t>
  </si>
  <si>
    <t xml:space="preserve">
El documento presenta con claridad y sustento una propuesta de mejoras para la Organización en las áreas seleccionadas (es decir una propuesta con definición de alcance, costo y tiempo)</t>
  </si>
  <si>
    <t>Versión 09 de mayo de 2016</t>
  </si>
  <si>
    <t>Calificación /3</t>
  </si>
  <si>
    <t>Estimados docentes, las columnas que ustedes deben llenar son las siguientes: "calificación/3" (columna H) y "Justifique con detalle su calificación" (columna K). El resto de celdas se calculan automáticamente.</t>
  </si>
  <si>
    <t>Rúbrica para Informe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</si>
</sst>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name val="Arial"/>
      <family val="2"/>
    </font>
    <font>
      <b/>
      <sz val="12"/>
      <color theme="1"/>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b/>
      <sz val="11"/>
      <color theme="1"/>
      <name val="Calibri"/>
      <family val="2"/>
      <scheme val="minor"/>
    </font>
    <font>
      <b/>
      <sz val="9"/>
      <name val="Arial"/>
      <family val="2"/>
    </font>
    <font>
      <sz val="11"/>
      <color theme="0"/>
      <name val="Calibri"/>
      <family val="2"/>
      <scheme val="minor"/>
    </font>
    <font>
      <sz val="11"/>
      <name val="Arial"/>
      <family val="2"/>
    </font>
    <font>
      <sz val="12"/>
      <name val="Arial"/>
      <family val="2"/>
    </font>
    <font>
      <b/>
      <sz val="11"/>
      <name val="Arial"/>
      <family val="2"/>
    </font>
    <font>
      <b/>
      <sz val="12"/>
      <color rgb="FFFF0000"/>
      <name val="Calibri"/>
      <family val="2"/>
      <scheme val="minor"/>
    </font>
    <font>
      <sz val="16"/>
      <color theme="1"/>
      <name val="Calibri"/>
      <family val="2"/>
      <scheme val="minor"/>
    </font>
    <font>
      <sz val="8"/>
      <color theme="1"/>
      <name val="Calibri"/>
      <family val="2"/>
      <scheme val="minor"/>
    </font>
    <font>
      <b/>
      <sz val="11"/>
      <color rgb="FFFF0000"/>
      <name val="Calibri"/>
      <family val="2"/>
      <scheme val="minor"/>
    </font>
  </fonts>
  <fills count="20">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0"/>
        <bgColor indexed="64"/>
      </patternFill>
    </fill>
    <fill>
      <patternFill patternType="solid">
        <fgColor theme="0"/>
        <bgColor rgb="FFCCCCCC"/>
      </patternFill>
    </fill>
    <fill>
      <patternFill patternType="solid">
        <fgColor theme="3" tint="-0.249977111117893"/>
        <bgColor indexed="64"/>
      </patternFill>
    </fill>
    <fill>
      <patternFill patternType="solid">
        <fgColor theme="0" tint="-0.249977111117893"/>
        <bgColor rgb="FFF3F3F3"/>
      </patternFill>
    </fill>
    <fill>
      <patternFill patternType="solid">
        <fgColor theme="6" tint="0.79998168889431442"/>
        <bgColor rgb="FFCCCCCC"/>
      </patternFill>
    </fill>
    <fill>
      <patternFill patternType="solid">
        <fgColor theme="0" tint="-4.9989318521683403E-2"/>
        <bgColor rgb="FF073763"/>
      </patternFill>
    </fill>
    <fill>
      <patternFill patternType="solid">
        <fgColor theme="0" tint="-4.9989318521683403E-2"/>
        <bgColor rgb="FFCCCCCC"/>
      </patternFill>
    </fill>
    <fill>
      <patternFill patternType="solid">
        <fgColor theme="6" tint="0.79998168889431442"/>
        <bgColor indexed="64"/>
      </patternFill>
    </fill>
    <fill>
      <patternFill patternType="solid">
        <fgColor theme="6" tint="0.79998168889431442"/>
        <bgColor rgb="FFF3F3F3"/>
      </patternFill>
    </fill>
    <fill>
      <patternFill patternType="solid">
        <fgColor theme="6" tint="0.79998168889431442"/>
        <bgColor rgb="FF073763"/>
      </patternFill>
    </fill>
    <fill>
      <patternFill patternType="solid">
        <fgColor theme="0" tint="-0.14999847407452621"/>
        <bgColor indexed="64"/>
      </patternFill>
    </fill>
    <fill>
      <patternFill patternType="solid">
        <fgColor rgb="FFFF0000"/>
        <bgColor rgb="FF0000FF"/>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8">
    <xf numFmtId="0" fontId="0" fillId="0" borderId="0" xfId="0"/>
    <xf numFmtId="0" fontId="6" fillId="7" borderId="6" xfId="0" applyFont="1" applyFill="1" applyBorder="1" applyAlignment="1" applyProtection="1">
      <alignment horizontal="center"/>
      <protection locked="0"/>
    </xf>
    <xf numFmtId="14" fontId="6" fillId="7" borderId="6" xfId="0" applyNumberFormat="1" applyFont="1" applyFill="1" applyBorder="1" applyAlignment="1" applyProtection="1">
      <alignment horizontal="center"/>
      <protection locked="0"/>
    </xf>
    <xf numFmtId="0" fontId="0" fillId="0" borderId="0" xfId="0" applyAlignment="1">
      <alignment horizontal="left" vertical="center"/>
    </xf>
    <xf numFmtId="0" fontId="0" fillId="0" borderId="0" xfId="0" applyAlignment="1">
      <alignment horizontal="center" vertical="center"/>
    </xf>
    <xf numFmtId="0" fontId="10" fillId="0" borderId="8" xfId="0"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0" borderId="7" xfId="0" quotePrefix="1" applyBorder="1" applyAlignment="1">
      <alignment horizontal="center" vertical="center"/>
    </xf>
    <xf numFmtId="164" fontId="0" fillId="0" borderId="1" xfId="0" applyNumberFormat="1" applyBorder="1" applyAlignment="1">
      <alignment horizontal="center" vertical="center"/>
    </xf>
    <xf numFmtId="0" fontId="11" fillId="10" borderId="0" xfId="0" applyFont="1" applyFill="1" applyAlignment="1">
      <alignment horizontal="center"/>
    </xf>
    <xf numFmtId="0" fontId="11" fillId="0" borderId="0" xfId="0" applyFont="1" applyFill="1" applyAlignment="1">
      <alignment horizontal="center"/>
    </xf>
    <xf numFmtId="2" fontId="0" fillId="0" borderId="1" xfId="0" quotePrefix="1" applyNumberFormat="1" applyBorder="1" applyAlignment="1">
      <alignment horizontal="center" vertical="center"/>
    </xf>
    <xf numFmtId="2" fontId="0" fillId="0" borderId="0" xfId="0" quotePrefix="1" applyNumberFormat="1" applyBorder="1" applyAlignment="1">
      <alignment horizontal="center" vertical="center"/>
    </xf>
    <xf numFmtId="2" fontId="0" fillId="0" borderId="1" xfId="0" applyNumberFormat="1" applyBorder="1" applyAlignment="1">
      <alignment horizontal="center" vertical="center"/>
    </xf>
    <xf numFmtId="0" fontId="0" fillId="0" borderId="0" xfId="0" applyAlignment="1">
      <alignment wrapText="1"/>
    </xf>
    <xf numFmtId="0" fontId="13"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8" fillId="6" borderId="1" xfId="0" applyFont="1" applyFill="1" applyBorder="1" applyAlignment="1" applyProtection="1">
      <alignment vertical="center" wrapText="1"/>
      <protection locked="0"/>
    </xf>
    <xf numFmtId="0" fontId="15" fillId="6" borderId="24" xfId="0" applyFont="1" applyFill="1" applyBorder="1" applyAlignment="1" applyProtection="1">
      <alignment horizontal="justify" vertical="center" wrapText="1"/>
      <protection locked="0"/>
    </xf>
    <xf numFmtId="0" fontId="5" fillId="2" borderId="0" xfId="0" applyFont="1" applyFill="1" applyAlignment="1" applyProtection="1">
      <alignment horizontal="center"/>
    </xf>
    <xf numFmtId="0" fontId="5" fillId="2" borderId="5" xfId="0" applyFont="1" applyFill="1" applyBorder="1" applyAlignment="1" applyProtection="1">
      <alignment horizontal="center"/>
    </xf>
    <xf numFmtId="164" fontId="4" fillId="5" borderId="3" xfId="0" applyNumberFormat="1" applyFont="1" applyFill="1" applyBorder="1" applyAlignment="1" applyProtection="1">
      <alignment horizontal="center"/>
    </xf>
    <xf numFmtId="0" fontId="0" fillId="0" borderId="0" xfId="0" applyFont="1" applyAlignment="1" applyProtection="1"/>
    <xf numFmtId="0" fontId="0" fillId="0" borderId="0" xfId="0" applyProtection="1"/>
    <xf numFmtId="0" fontId="1" fillId="0" borderId="0" xfId="0" applyFont="1" applyAlignment="1" applyProtection="1">
      <alignment textRotation="90" wrapText="1"/>
    </xf>
    <xf numFmtId="0" fontId="6" fillId="0" borderId="0" xfId="0" applyNumberFormat="1" applyFont="1" applyAlignment="1" applyProtection="1"/>
    <xf numFmtId="0" fontId="1" fillId="0" borderId="0" xfId="0" applyFont="1" applyAlignment="1" applyProtection="1">
      <alignment horizontal="center" wrapText="1"/>
    </xf>
    <xf numFmtId="0" fontId="8" fillId="4" borderId="1" xfId="0" applyFont="1" applyFill="1" applyBorder="1" applyAlignment="1" applyProtection="1">
      <alignment vertical="center"/>
    </xf>
    <xf numFmtId="0" fontId="10" fillId="12" borderId="12" xfId="0" applyFont="1" applyFill="1" applyBorder="1" applyAlignment="1" applyProtection="1">
      <alignment horizontal="center"/>
    </xf>
    <xf numFmtId="0" fontId="10" fillId="12" borderId="13" xfId="0" applyFont="1" applyFill="1" applyBorder="1" applyAlignment="1" applyProtection="1">
      <alignment horizontal="center"/>
    </xf>
    <xf numFmtId="0" fontId="10" fillId="12" borderId="14" xfId="0" applyFont="1" applyFill="1" applyBorder="1" applyAlignment="1" applyProtection="1">
      <alignment horizontal="center"/>
    </xf>
    <xf numFmtId="2" fontId="8" fillId="4" borderId="1" xfId="0" applyNumberFormat="1" applyFont="1" applyFill="1" applyBorder="1" applyAlignment="1" applyProtection="1">
      <alignment vertical="center"/>
    </xf>
    <xf numFmtId="0" fontId="7" fillId="12" borderId="7" xfId="0" quotePrefix="1" applyFont="1" applyFill="1" applyBorder="1" applyAlignment="1" applyProtection="1">
      <alignment vertical="center" wrapText="1"/>
    </xf>
    <xf numFmtId="0" fontId="7" fillId="12" borderId="1" xfId="0" quotePrefix="1" applyFont="1" applyFill="1" applyBorder="1" applyAlignment="1" applyProtection="1">
      <alignment vertical="center" wrapText="1"/>
    </xf>
    <xf numFmtId="0" fontId="7" fillId="12" borderId="10" xfId="0" quotePrefix="1" applyFont="1" applyFill="1" applyBorder="1" applyAlignment="1" applyProtection="1">
      <alignment vertical="center" wrapText="1"/>
    </xf>
    <xf numFmtId="0" fontId="13" fillId="6" borderId="1" xfId="0" applyFont="1" applyFill="1" applyBorder="1" applyAlignment="1" applyProtection="1">
      <alignment vertical="center"/>
    </xf>
    <xf numFmtId="2" fontId="13" fillId="6" borderId="1" xfId="0" applyNumberFormat="1" applyFont="1" applyFill="1" applyBorder="1" applyAlignment="1" applyProtection="1">
      <alignment vertical="center"/>
    </xf>
    <xf numFmtId="0" fontId="7" fillId="12" borderId="7" xfId="0" quotePrefix="1" applyFont="1" applyFill="1" applyBorder="1" applyAlignment="1" applyProtection="1">
      <alignment horizontal="left" vertical="center" wrapText="1"/>
    </xf>
    <xf numFmtId="0" fontId="7" fillId="12" borderId="1" xfId="0" quotePrefix="1" applyFont="1" applyFill="1" applyBorder="1" applyAlignment="1" applyProtection="1">
      <alignment horizontal="left" vertical="center" wrapText="1"/>
    </xf>
    <xf numFmtId="0" fontId="12" fillId="13" borderId="26" xfId="0" applyFont="1" applyFill="1" applyBorder="1" applyAlignment="1" applyProtection="1">
      <alignment horizontal="center" vertical="center"/>
    </xf>
    <xf numFmtId="0" fontId="10" fillId="9" borderId="12" xfId="0" applyFont="1" applyFill="1" applyBorder="1" applyAlignment="1" applyProtection="1">
      <alignment horizontal="center"/>
    </xf>
    <xf numFmtId="0" fontId="10" fillId="9" borderId="13" xfId="0" applyFont="1" applyFill="1" applyBorder="1" applyAlignment="1" applyProtection="1">
      <alignment horizontal="center"/>
    </xf>
    <xf numFmtId="0" fontId="10" fillId="9" borderId="14" xfId="0" applyFont="1" applyFill="1" applyBorder="1" applyAlignment="1" applyProtection="1">
      <alignment horizontal="center"/>
    </xf>
    <xf numFmtId="0" fontId="7" fillId="0" borderId="7" xfId="0" quotePrefix="1" applyFont="1" applyFill="1" applyBorder="1" applyAlignment="1" applyProtection="1">
      <alignment vertical="center" wrapText="1"/>
    </xf>
    <xf numFmtId="0" fontId="7" fillId="0" borderId="1" xfId="0" quotePrefix="1" applyFont="1" applyFill="1" applyBorder="1" applyAlignment="1" applyProtection="1">
      <alignment vertical="center" wrapText="1"/>
    </xf>
    <xf numFmtId="0" fontId="7" fillId="0" borderId="10" xfId="0" quotePrefix="1" applyFont="1" applyFill="1" applyBorder="1" applyAlignment="1" applyProtection="1">
      <alignment vertical="center" wrapText="1"/>
    </xf>
    <xf numFmtId="0" fontId="7" fillId="0" borderId="21" xfId="0" quotePrefix="1" applyFont="1" applyFill="1" applyBorder="1" applyAlignment="1" applyProtection="1">
      <alignment vertical="center" wrapText="1"/>
    </xf>
    <xf numFmtId="0" fontId="7" fillId="0" borderId="8" xfId="0" quotePrefix="1" applyFont="1" applyFill="1" applyBorder="1" applyAlignment="1" applyProtection="1">
      <alignment vertical="center" wrapText="1"/>
    </xf>
    <xf numFmtId="0" fontId="7" fillId="0" borderId="23" xfId="0" quotePrefix="1" applyFont="1" applyFill="1" applyBorder="1" applyAlignment="1" applyProtection="1">
      <alignment vertical="center" wrapText="1"/>
    </xf>
    <xf numFmtId="0" fontId="7" fillId="15" borderId="7" xfId="0" quotePrefix="1" applyFont="1" applyFill="1" applyBorder="1" applyAlignment="1" applyProtection="1">
      <alignment vertical="center" wrapText="1"/>
    </xf>
    <xf numFmtId="0" fontId="7" fillId="15" borderId="1" xfId="0" quotePrefix="1" applyFont="1" applyFill="1" applyBorder="1" applyAlignment="1" applyProtection="1">
      <alignment vertical="center" wrapText="1"/>
    </xf>
    <xf numFmtId="0" fontId="7" fillId="16" borderId="1" xfId="0" quotePrefix="1" applyFont="1" applyFill="1" applyBorder="1" applyAlignment="1" applyProtection="1">
      <alignment vertical="center" wrapText="1"/>
    </xf>
    <xf numFmtId="0" fontId="7" fillId="16" borderId="7" xfId="0" quotePrefix="1" applyFont="1" applyFill="1" applyBorder="1" applyAlignment="1" applyProtection="1">
      <alignment vertical="center" wrapText="1"/>
    </xf>
    <xf numFmtId="0" fontId="7" fillId="15" borderId="17" xfId="0" quotePrefix="1" applyFont="1" applyFill="1" applyBorder="1" applyAlignment="1" applyProtection="1">
      <alignment vertical="center" wrapText="1"/>
    </xf>
    <xf numFmtId="0" fontId="7" fillId="15" borderId="18" xfId="0" quotePrefix="1" applyFont="1" applyFill="1" applyBorder="1" applyAlignment="1" applyProtection="1">
      <alignment vertical="center" wrapText="1"/>
    </xf>
    <xf numFmtId="0" fontId="12" fillId="14" borderId="22" xfId="0" applyFont="1" applyFill="1" applyBorder="1" applyAlignment="1" applyProtection="1">
      <alignment horizontal="center" vertical="center" textRotation="90" wrapText="1"/>
    </xf>
    <xf numFmtId="164" fontId="2" fillId="0" borderId="19" xfId="0" applyNumberFormat="1" applyFont="1" applyBorder="1" applyAlignment="1" applyProtection="1">
      <alignment horizontal="center" vertical="center"/>
    </xf>
    <xf numFmtId="0" fontId="7" fillId="0" borderId="12" xfId="0" quotePrefix="1" applyFont="1" applyFill="1" applyBorder="1" applyAlignment="1" applyProtection="1">
      <alignment vertical="center" wrapText="1"/>
    </xf>
    <xf numFmtId="0" fontId="7" fillId="0" borderId="13" xfId="0" quotePrefix="1" applyFont="1" applyFill="1" applyBorder="1" applyAlignment="1" applyProtection="1">
      <alignment vertical="center" wrapText="1"/>
    </xf>
    <xf numFmtId="0" fontId="7" fillId="0" borderId="17" xfId="0" quotePrefix="1" applyFont="1" applyFill="1" applyBorder="1" applyAlignment="1" applyProtection="1">
      <alignment vertical="center" wrapText="1"/>
    </xf>
    <xf numFmtId="0" fontId="7" fillId="0" borderId="18" xfId="0" quotePrefix="1" applyFont="1" applyFill="1" applyBorder="1" applyAlignment="1" applyProtection="1">
      <alignment vertical="center" wrapText="1"/>
    </xf>
    <xf numFmtId="0" fontId="12" fillId="13" borderId="22" xfId="0" applyFont="1" applyFill="1" applyBorder="1" applyAlignment="1" applyProtection="1">
      <alignment horizontal="center" vertical="center" textRotation="90" wrapText="1"/>
    </xf>
    <xf numFmtId="0" fontId="7" fillId="0" borderId="1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8" borderId="17" xfId="0" quotePrefix="1" applyFont="1" applyFill="1" applyBorder="1" applyAlignment="1" applyProtection="1">
      <alignment vertical="center" wrapText="1"/>
    </xf>
    <xf numFmtId="0" fontId="7" fillId="8" borderId="18" xfId="0" quotePrefix="1" applyFont="1" applyFill="1" applyBorder="1" applyAlignment="1" applyProtection="1">
      <alignment vertical="center" wrapText="1"/>
    </xf>
    <xf numFmtId="0" fontId="8" fillId="4" borderId="7" xfId="0" applyFont="1" applyFill="1" applyBorder="1" applyAlignment="1" applyProtection="1">
      <alignment vertical="center"/>
    </xf>
    <xf numFmtId="0" fontId="3" fillId="17" borderId="12" xfId="0" applyFont="1" applyFill="1" applyBorder="1" applyAlignment="1" applyProtection="1">
      <alignment horizontal="center" vertic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7" fillId="0" borderId="17"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8" fillId="4" borderId="0" xfId="0" applyFont="1" applyFill="1" applyBorder="1" applyAlignment="1" applyProtection="1">
      <alignment vertical="center"/>
    </xf>
    <xf numFmtId="0" fontId="10" fillId="12" borderId="8" xfId="0" applyFont="1" applyFill="1" applyBorder="1" applyAlignment="1" applyProtection="1">
      <alignment horizontal="center"/>
    </xf>
    <xf numFmtId="0" fontId="1" fillId="15" borderId="23" xfId="0" applyFont="1" applyFill="1" applyBorder="1" applyAlignment="1" applyProtection="1">
      <alignment horizontal="center" vertical="center"/>
    </xf>
    <xf numFmtId="0" fontId="1" fillId="15" borderId="31" xfId="0" applyFont="1" applyFill="1" applyBorder="1" applyAlignment="1" applyProtection="1">
      <alignment horizontal="center" vertical="center"/>
    </xf>
    <xf numFmtId="0" fontId="7" fillId="12" borderId="1" xfId="0" applyFont="1" applyFill="1" applyBorder="1" applyAlignment="1" applyProtection="1">
      <alignment vertical="center" wrapText="1"/>
    </xf>
    <xf numFmtId="0" fontId="1" fillId="6" borderId="1" xfId="0" applyFont="1" applyFill="1" applyBorder="1" applyAlignment="1" applyProtection="1">
      <alignment vertical="center"/>
    </xf>
    <xf numFmtId="0" fontId="0" fillId="0" borderId="0" xfId="0" applyAlignment="1" applyProtection="1">
      <alignment horizontal="center" vertical="center"/>
    </xf>
    <xf numFmtId="164" fontId="16" fillId="0" borderId="0" xfId="0" applyNumberFormat="1" applyFont="1" applyProtection="1"/>
    <xf numFmtId="0" fontId="15" fillId="6" borderId="1" xfId="0" applyFont="1" applyFill="1" applyBorder="1" applyAlignment="1" applyProtection="1">
      <alignment wrapText="1"/>
      <protection locked="0"/>
    </xf>
    <xf numFmtId="0" fontId="15" fillId="6" borderId="1" xfId="0" applyFont="1" applyFill="1" applyBorder="1" applyAlignment="1" applyProtection="1">
      <alignment vertical="center" wrapText="1"/>
      <protection locked="0"/>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justify" vertical="center" wrapText="1"/>
      <protection locked="0"/>
    </xf>
    <xf numFmtId="0" fontId="18" fillId="15" borderId="33" xfId="0" applyFont="1" applyFill="1" applyBorder="1" applyAlignment="1" applyProtection="1">
      <alignment vertical="center" wrapText="1"/>
      <protection locked="0"/>
    </xf>
    <xf numFmtId="164" fontId="2" fillId="0" borderId="25" xfId="0" applyNumberFormat="1" applyFont="1" applyBorder="1" applyAlignment="1" applyProtection="1">
      <alignment horizontal="center" vertical="center"/>
    </xf>
    <xf numFmtId="164" fontId="2" fillId="0" borderId="19" xfId="0" applyNumberFormat="1" applyFont="1" applyBorder="1" applyAlignment="1" applyProtection="1">
      <alignment horizontal="center" vertical="center"/>
    </xf>
    <xf numFmtId="164" fontId="2" fillId="0" borderId="20" xfId="0" applyNumberFormat="1" applyFont="1" applyBorder="1" applyAlignment="1" applyProtection="1">
      <alignment horizontal="center" vertical="center"/>
    </xf>
    <xf numFmtId="0" fontId="12" fillId="13" borderId="26" xfId="0" applyFont="1" applyFill="1" applyBorder="1" applyAlignment="1" applyProtection="1">
      <alignment horizontal="center" vertical="center" textRotation="90" wrapText="1"/>
    </xf>
    <xf numFmtId="0" fontId="12" fillId="13" borderId="27" xfId="0" applyFont="1" applyFill="1" applyBorder="1" applyAlignment="1" applyProtection="1">
      <alignment horizontal="center" vertical="center" textRotation="90" wrapText="1"/>
    </xf>
    <xf numFmtId="0" fontId="3" fillId="17" borderId="7" xfId="0" applyFont="1" applyFill="1" applyBorder="1" applyAlignment="1" applyProtection="1">
      <alignment horizontal="center" vertical="center" textRotation="90"/>
    </xf>
    <xf numFmtId="0" fontId="3" fillId="17" borderId="17" xfId="0" applyFont="1" applyFill="1" applyBorder="1" applyAlignment="1" applyProtection="1">
      <alignment horizontal="center" vertical="center" textRotation="90"/>
    </xf>
    <xf numFmtId="0" fontId="13" fillId="6" borderId="10"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7" fillId="18" borderId="0" xfId="0" applyFont="1" applyFill="1" applyAlignment="1" applyProtection="1">
      <alignment horizontal="center" textRotation="90"/>
    </xf>
    <xf numFmtId="0" fontId="0" fillId="0" borderId="26" xfId="0" applyBorder="1" applyAlignment="1" applyProtection="1">
      <alignment horizontal="center" textRotation="90"/>
    </xf>
    <xf numFmtId="0" fontId="0" fillId="0" borderId="22" xfId="0" applyBorder="1" applyAlignment="1" applyProtection="1">
      <alignment horizontal="center" textRotation="90"/>
    </xf>
    <xf numFmtId="0" fontId="12" fillId="3" borderId="28" xfId="0" applyFont="1" applyFill="1" applyBorder="1" applyAlignment="1" applyProtection="1">
      <alignment horizontal="center" vertical="center" textRotation="90" wrapText="1"/>
    </xf>
    <xf numFmtId="0" fontId="12" fillId="3" borderId="29" xfId="0" applyFont="1" applyFill="1" applyBorder="1" applyAlignment="1" applyProtection="1">
      <alignment horizontal="center" vertical="center" textRotation="90" wrapText="1"/>
    </xf>
    <xf numFmtId="0" fontId="12" fillId="3" borderId="30" xfId="0" applyFont="1" applyFill="1" applyBorder="1" applyAlignment="1" applyProtection="1">
      <alignment horizontal="center" vertical="center" textRotation="90" wrapText="1"/>
    </xf>
    <xf numFmtId="0" fontId="3" fillId="13" borderId="22" xfId="0" applyFont="1" applyFill="1" applyBorder="1" applyAlignment="1" applyProtection="1">
      <alignment horizontal="center" vertical="center" textRotation="90" wrapText="1" readingOrder="1"/>
    </xf>
    <xf numFmtId="0" fontId="14" fillId="11" borderId="11" xfId="0" applyFont="1" applyFill="1" applyBorder="1" applyAlignment="1" applyProtection="1">
      <alignment horizontal="center" vertical="center" textRotation="90" wrapText="1"/>
    </xf>
    <xf numFmtId="0" fontId="14" fillId="11" borderId="15" xfId="0" applyFont="1" applyFill="1" applyBorder="1" applyAlignment="1" applyProtection="1">
      <alignment horizontal="center" vertical="center" textRotation="90" wrapText="1"/>
    </xf>
    <xf numFmtId="0" fontId="14" fillId="11" borderId="16" xfId="0" applyFont="1" applyFill="1" applyBorder="1" applyAlignment="1" applyProtection="1">
      <alignment horizontal="center" vertical="center" textRotation="90" wrapText="1"/>
    </xf>
    <xf numFmtId="0" fontId="12" fillId="0" borderId="12" xfId="0" applyFont="1" applyFill="1" applyBorder="1" applyAlignment="1" applyProtection="1">
      <alignment horizontal="center" vertical="center" textRotation="90" wrapText="1"/>
    </xf>
    <xf numFmtId="0" fontId="12" fillId="0" borderId="7" xfId="0" applyFont="1" applyFill="1" applyBorder="1" applyAlignment="1" applyProtection="1">
      <alignment horizontal="center" vertical="center" textRotation="90" wrapText="1"/>
    </xf>
    <xf numFmtId="0" fontId="12" fillId="0" borderId="17" xfId="0" applyFont="1" applyFill="1" applyBorder="1" applyAlignment="1" applyProtection="1">
      <alignment horizontal="center" vertical="center" textRotation="90" wrapText="1"/>
    </xf>
    <xf numFmtId="0" fontId="5" fillId="2" borderId="0" xfId="0" applyFont="1" applyFill="1" applyAlignment="1" applyProtection="1">
      <alignment horizontal="center"/>
    </xf>
    <xf numFmtId="0" fontId="6" fillId="0" borderId="0" xfId="0" applyFont="1" applyAlignment="1" applyProtection="1">
      <alignment horizontal="center"/>
    </xf>
    <xf numFmtId="0" fontId="9" fillId="0" borderId="0" xfId="0" applyFont="1" applyAlignment="1" applyProtection="1"/>
    <xf numFmtId="0" fontId="6" fillId="0" borderId="0" xfId="0" applyNumberFormat="1" applyFont="1" applyBorder="1" applyAlignment="1" applyProtection="1">
      <alignment horizontal="center"/>
    </xf>
    <xf numFmtId="164" fontId="4" fillId="5" borderId="3" xfId="0" applyNumberFormat="1" applyFont="1" applyFill="1" applyBorder="1" applyAlignment="1" applyProtection="1">
      <alignment horizontal="center"/>
    </xf>
    <xf numFmtId="164" fontId="4" fillId="5" borderId="4" xfId="0" applyNumberFormat="1" applyFont="1" applyFill="1" applyBorder="1" applyAlignment="1" applyProtection="1">
      <alignment horizontal="center"/>
    </xf>
    <xf numFmtId="164" fontId="16" fillId="5" borderId="2" xfId="0" applyNumberFormat="1" applyFont="1" applyFill="1" applyBorder="1" applyAlignment="1" applyProtection="1">
      <alignment horizontal="left"/>
    </xf>
    <xf numFmtId="164" fontId="16" fillId="5" borderId="4" xfId="0" applyNumberFormat="1" applyFont="1" applyFill="1" applyBorder="1" applyAlignment="1" applyProtection="1">
      <alignment horizontal="left"/>
    </xf>
    <xf numFmtId="164" fontId="2" fillId="0" borderId="26" xfId="0" applyNumberFormat="1" applyFont="1" applyBorder="1" applyAlignment="1" applyProtection="1">
      <alignment horizontal="center" vertical="center"/>
    </xf>
    <xf numFmtId="164" fontId="2" fillId="0" borderId="32" xfId="0" applyNumberFormat="1" applyFont="1" applyBorder="1" applyAlignment="1" applyProtection="1">
      <alignment horizontal="center" vertical="center"/>
    </xf>
    <xf numFmtId="0" fontId="0" fillId="0" borderId="0" xfId="0" applyAlignment="1" applyProtection="1">
      <alignment horizontal="center"/>
    </xf>
    <xf numFmtId="0" fontId="14" fillId="11" borderId="9" xfId="0" applyFont="1" applyFill="1" applyBorder="1" applyAlignment="1" applyProtection="1">
      <alignment horizontal="center" vertical="center" textRotation="90" wrapText="1"/>
    </xf>
    <xf numFmtId="0" fontId="14" fillId="11" borderId="0" xfId="0" applyFont="1" applyFill="1" applyBorder="1" applyAlignment="1" applyProtection="1">
      <alignment horizontal="center" vertical="center" textRotation="90" wrapText="1"/>
    </xf>
    <xf numFmtId="0" fontId="12" fillId="14" borderId="26" xfId="0" applyFont="1" applyFill="1" applyBorder="1" applyAlignment="1" applyProtection="1">
      <alignment horizontal="center" vertical="center" textRotation="90" wrapText="1"/>
    </xf>
    <xf numFmtId="0" fontId="12" fillId="14" borderId="22" xfId="0" applyFont="1" applyFill="1" applyBorder="1" applyAlignment="1" applyProtection="1">
      <alignment horizontal="center" vertical="center" textRotation="90" wrapText="1"/>
    </xf>
    <xf numFmtId="0" fontId="12" fillId="14" borderId="27" xfId="0" applyFont="1" applyFill="1" applyBorder="1" applyAlignment="1" applyProtection="1">
      <alignment horizontal="center" vertical="center" textRotation="90" wrapText="1"/>
    </xf>
    <xf numFmtId="0" fontId="12" fillId="13" borderId="12" xfId="0" applyFont="1" applyFill="1" applyBorder="1" applyAlignment="1" applyProtection="1">
      <alignment horizontal="center" vertical="center" textRotation="90" wrapText="1"/>
    </xf>
    <xf numFmtId="0" fontId="12" fillId="13" borderId="7" xfId="0" applyFont="1" applyFill="1" applyBorder="1" applyAlignment="1" applyProtection="1">
      <alignment horizontal="center" vertical="center" textRotation="90" wrapText="1"/>
    </xf>
    <xf numFmtId="0" fontId="12" fillId="13" borderId="17" xfId="0" applyFont="1" applyFill="1" applyBorder="1" applyAlignment="1" applyProtection="1">
      <alignment horizontal="center" vertical="center" textRotation="90" wrapText="1"/>
    </xf>
    <xf numFmtId="0" fontId="7" fillId="0" borderId="12" xfId="0" applyFont="1" applyFill="1" applyBorder="1" applyAlignment="1" applyProtection="1">
      <alignment horizontal="center" vertical="center" textRotation="90" wrapText="1"/>
    </xf>
    <xf numFmtId="0" fontId="7" fillId="0" borderId="7" xfId="0" applyFont="1" applyFill="1" applyBorder="1" applyAlignment="1" applyProtection="1">
      <alignment horizontal="center" vertical="center" textRotation="90" wrapText="1"/>
    </xf>
    <xf numFmtId="0" fontId="7" fillId="0" borderId="17" xfId="0" applyFont="1" applyFill="1" applyBorder="1" applyAlignment="1" applyProtection="1">
      <alignment horizontal="center" vertical="center" textRotation="90" wrapText="1"/>
    </xf>
    <xf numFmtId="0" fontId="12" fillId="13" borderId="26" xfId="0" applyFont="1" applyFill="1" applyBorder="1" applyAlignment="1" applyProtection="1">
      <alignment horizontal="center" vertical="center" textRotation="90"/>
    </xf>
    <xf numFmtId="0" fontId="12" fillId="13" borderId="22" xfId="0" applyFont="1" applyFill="1" applyBorder="1" applyAlignment="1" applyProtection="1">
      <alignment horizontal="center" vertical="center" textRotation="90"/>
    </xf>
    <xf numFmtId="0" fontId="12" fillId="13" borderId="27" xfId="0" applyFont="1" applyFill="1" applyBorder="1" applyAlignment="1" applyProtection="1">
      <alignment horizontal="center" vertical="center" textRotation="90"/>
    </xf>
    <xf numFmtId="0" fontId="12" fillId="13" borderId="22" xfId="0" applyFont="1" applyFill="1" applyBorder="1" applyAlignment="1" applyProtection="1">
      <alignment horizontal="center" vertical="center" textRotation="90" wrapText="1"/>
    </xf>
    <xf numFmtId="0" fontId="0" fillId="0" borderId="1" xfId="0" applyBorder="1" applyAlignment="1">
      <alignment horizontal="left" vertical="center" wrapText="1"/>
    </xf>
    <xf numFmtId="0" fontId="5" fillId="19" borderId="0" xfId="0" applyFont="1" applyFill="1" applyAlignment="1" applyProtection="1">
      <alignment horizontal="center"/>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zoomScale="59" zoomScaleNormal="59" workbookViewId="0">
      <selection activeCell="K8" sqref="K8"/>
    </sheetView>
  </sheetViews>
  <sheetFormatPr baseColWidth="10" defaultRowHeight="15" x14ac:dyDescent="0.25"/>
  <cols>
    <col min="1" max="1" width="4.7109375" customWidth="1"/>
    <col min="2" max="2" width="7.140625" customWidth="1"/>
    <col min="3" max="3" width="7.28515625" customWidth="1"/>
    <col min="4" max="4" width="54.85546875" customWidth="1"/>
    <col min="5" max="5" width="40.7109375" customWidth="1"/>
    <col min="6" max="7" width="32.28515625" customWidth="1"/>
    <col min="8" max="8" width="11.140625" customWidth="1"/>
    <col min="9" max="9" width="20" customWidth="1"/>
    <col min="10" max="10" width="42.5703125" customWidth="1"/>
    <col min="11" max="11" width="34.7109375" customWidth="1"/>
  </cols>
  <sheetData>
    <row r="1" spans="1:11" x14ac:dyDescent="0.25">
      <c r="A1" s="120" t="s">
        <v>187</v>
      </c>
      <c r="B1" s="120"/>
      <c r="C1" s="120"/>
      <c r="D1" s="120"/>
      <c r="E1" s="120"/>
      <c r="F1" s="120"/>
      <c r="G1" s="120"/>
      <c r="H1" s="120"/>
      <c r="I1" s="120"/>
      <c r="J1" s="120"/>
      <c r="K1" s="120"/>
    </row>
    <row r="2" spans="1:11" ht="21" customHeight="1" x14ac:dyDescent="0.25">
      <c r="A2" s="110" t="s">
        <v>157</v>
      </c>
      <c r="B2" s="110"/>
      <c r="C2" s="110"/>
      <c r="D2" s="110"/>
      <c r="E2" s="110"/>
      <c r="F2" s="110"/>
      <c r="G2" s="110"/>
      <c r="H2" s="110"/>
      <c r="I2" s="110"/>
      <c r="J2" s="110"/>
      <c r="K2" s="110"/>
    </row>
    <row r="3" spans="1:11" ht="21" customHeight="1" thickBot="1" x14ac:dyDescent="0.3">
      <c r="A3" s="137" t="s">
        <v>188</v>
      </c>
      <c r="B3" s="137"/>
      <c r="C3" s="137"/>
      <c r="D3" s="137"/>
      <c r="E3" s="137"/>
      <c r="F3" s="137"/>
      <c r="G3" s="137"/>
      <c r="H3" s="137"/>
      <c r="I3" s="137"/>
      <c r="J3" s="137"/>
      <c r="K3" s="137"/>
    </row>
    <row r="4" spans="1:11" ht="21" customHeight="1" thickBot="1" x14ac:dyDescent="0.3">
      <c r="A4" s="20"/>
      <c r="B4" s="20"/>
      <c r="C4" s="20"/>
      <c r="D4" s="21" t="s">
        <v>5</v>
      </c>
      <c r="E4" s="21" t="s">
        <v>6</v>
      </c>
      <c r="F4" s="21" t="s">
        <v>3</v>
      </c>
      <c r="G4" s="20"/>
      <c r="H4" s="20"/>
      <c r="I4" s="20"/>
      <c r="J4" s="20"/>
      <c r="K4" s="20"/>
    </row>
    <row r="5" spans="1:11" ht="21" customHeight="1" thickBot="1" x14ac:dyDescent="0.4">
      <c r="A5" s="20"/>
      <c r="B5" s="20"/>
      <c r="C5" s="20"/>
      <c r="D5" s="1"/>
      <c r="E5" s="1"/>
      <c r="F5" s="2"/>
      <c r="G5" s="114" t="s">
        <v>2</v>
      </c>
      <c r="H5" s="115"/>
      <c r="I5" s="22"/>
      <c r="J5" s="116">
        <f>SUM(J8:J52)</f>
        <v>10</v>
      </c>
      <c r="K5" s="117"/>
    </row>
    <row r="6" spans="1:11" ht="18" customHeight="1" x14ac:dyDescent="0.25">
      <c r="A6" s="23"/>
      <c r="B6" s="24"/>
      <c r="C6" s="24"/>
      <c r="D6" s="111" t="s">
        <v>8</v>
      </c>
      <c r="E6" s="112"/>
      <c r="F6" s="112"/>
      <c r="G6" s="112"/>
      <c r="H6" s="23"/>
      <c r="I6" s="23"/>
      <c r="J6" s="24"/>
      <c r="K6" s="24"/>
    </row>
    <row r="7" spans="1:11" ht="38.25" customHeight="1" thickBot="1" x14ac:dyDescent="0.3">
      <c r="A7" s="23"/>
      <c r="B7" s="25" t="s">
        <v>0</v>
      </c>
      <c r="C7" s="25"/>
      <c r="D7" s="26"/>
      <c r="E7" s="113" t="s">
        <v>7</v>
      </c>
      <c r="F7" s="113"/>
      <c r="G7" s="26"/>
      <c r="H7" s="25" t="s">
        <v>186</v>
      </c>
      <c r="I7" s="25" t="s">
        <v>166</v>
      </c>
      <c r="J7" s="25" t="s">
        <v>167</v>
      </c>
      <c r="K7" s="27" t="s">
        <v>4</v>
      </c>
    </row>
    <row r="8" spans="1:11" ht="15.75" customHeight="1" x14ac:dyDescent="0.25">
      <c r="A8" s="104" t="s">
        <v>1</v>
      </c>
      <c r="B8" s="28"/>
      <c r="C8" s="132" t="s">
        <v>1</v>
      </c>
      <c r="D8" s="29">
        <v>3</v>
      </c>
      <c r="E8" s="30">
        <v>2</v>
      </c>
      <c r="F8" s="30">
        <v>1</v>
      </c>
      <c r="G8" s="31">
        <v>0</v>
      </c>
      <c r="H8" s="95"/>
      <c r="I8" s="96"/>
      <c r="J8" s="88">
        <f>SUM(I9:I11)</f>
        <v>0.5</v>
      </c>
      <c r="K8" s="83"/>
    </row>
    <row r="9" spans="1:11" ht="60" customHeight="1" x14ac:dyDescent="0.25">
      <c r="A9" s="105"/>
      <c r="B9" s="32">
        <f>5/3</f>
        <v>1.6666666666666667</v>
      </c>
      <c r="C9" s="133"/>
      <c r="D9" s="33" t="s">
        <v>14</v>
      </c>
      <c r="E9" s="34" t="s">
        <v>12</v>
      </c>
      <c r="F9" s="34" t="s">
        <v>11</v>
      </c>
      <c r="G9" s="35" t="s">
        <v>15</v>
      </c>
      <c r="H9" s="16">
        <v>3</v>
      </c>
      <c r="I9" s="37">
        <f>H9*B9/30</f>
        <v>0.16666666666666666</v>
      </c>
      <c r="J9" s="89"/>
      <c r="K9" s="83"/>
    </row>
    <row r="10" spans="1:11" ht="39.75" customHeight="1" x14ac:dyDescent="0.25">
      <c r="A10" s="105"/>
      <c r="B10" s="32">
        <f t="shared" ref="B10:B11" si="0">5/3</f>
        <v>1.6666666666666667</v>
      </c>
      <c r="C10" s="133"/>
      <c r="D10" s="38" t="s">
        <v>13</v>
      </c>
      <c r="E10" s="34" t="s">
        <v>9</v>
      </c>
      <c r="F10" s="34" t="s">
        <v>10</v>
      </c>
      <c r="G10" s="35" t="s">
        <v>16</v>
      </c>
      <c r="H10" s="16">
        <v>3</v>
      </c>
      <c r="I10" s="37">
        <f>H10*B10/30</f>
        <v>0.16666666666666666</v>
      </c>
      <c r="J10" s="89"/>
      <c r="K10" s="83"/>
    </row>
    <row r="11" spans="1:11" ht="67.5" customHeight="1" thickBot="1" x14ac:dyDescent="0.3">
      <c r="A11" s="105"/>
      <c r="B11" s="32">
        <f t="shared" si="0"/>
        <v>1.6666666666666667</v>
      </c>
      <c r="C11" s="134"/>
      <c r="D11" s="39" t="s">
        <v>169</v>
      </c>
      <c r="E11" s="39" t="s">
        <v>170</v>
      </c>
      <c r="F11" s="39" t="s">
        <v>171</v>
      </c>
      <c r="G11" s="39" t="s">
        <v>172</v>
      </c>
      <c r="H11" s="16">
        <v>3</v>
      </c>
      <c r="I11" s="37">
        <f>H11*B11/30</f>
        <v>0.16666666666666666</v>
      </c>
      <c r="J11" s="90"/>
      <c r="K11" s="83"/>
    </row>
    <row r="12" spans="1:11" ht="15.75" customHeight="1" x14ac:dyDescent="0.25">
      <c r="A12" s="104" t="s">
        <v>152</v>
      </c>
      <c r="B12" s="28"/>
      <c r="C12" s="40"/>
      <c r="D12" s="41">
        <v>3</v>
      </c>
      <c r="E12" s="42">
        <v>2</v>
      </c>
      <c r="F12" s="42">
        <v>1</v>
      </c>
      <c r="G12" s="43">
        <v>0</v>
      </c>
      <c r="H12" s="95"/>
      <c r="I12" s="96"/>
      <c r="J12" s="88">
        <f>SUM(I13:I16)</f>
        <v>2</v>
      </c>
      <c r="K12" s="84"/>
    </row>
    <row r="13" spans="1:11" ht="100.5" customHeight="1" x14ac:dyDescent="0.25">
      <c r="A13" s="105"/>
      <c r="B13" s="28">
        <f>20/4</f>
        <v>5</v>
      </c>
      <c r="C13" s="103"/>
      <c r="D13" s="44" t="s">
        <v>17</v>
      </c>
      <c r="E13" s="45" t="s">
        <v>20</v>
      </c>
      <c r="F13" s="45" t="s">
        <v>25</v>
      </c>
      <c r="G13" s="46" t="s">
        <v>26</v>
      </c>
      <c r="H13" s="16">
        <v>3</v>
      </c>
      <c r="I13" s="36">
        <f>H13*B13/30</f>
        <v>0.5</v>
      </c>
      <c r="J13" s="89"/>
      <c r="K13" s="84"/>
    </row>
    <row r="14" spans="1:11" ht="108" x14ac:dyDescent="0.25">
      <c r="A14" s="105"/>
      <c r="B14" s="28">
        <f t="shared" ref="B14:B16" si="1">20/4</f>
        <v>5</v>
      </c>
      <c r="C14" s="103"/>
      <c r="D14" s="44" t="s">
        <v>178</v>
      </c>
      <c r="E14" s="45" t="s">
        <v>179</v>
      </c>
      <c r="F14" s="45" t="s">
        <v>180</v>
      </c>
      <c r="G14" s="46" t="s">
        <v>181</v>
      </c>
      <c r="H14" s="16">
        <v>3</v>
      </c>
      <c r="I14" s="36">
        <f>H14*B14/30</f>
        <v>0.5</v>
      </c>
      <c r="J14" s="89"/>
      <c r="K14" s="84"/>
    </row>
    <row r="15" spans="1:11" ht="108" x14ac:dyDescent="0.25">
      <c r="A15" s="105"/>
      <c r="B15" s="28">
        <f t="shared" si="1"/>
        <v>5</v>
      </c>
      <c r="C15" s="103"/>
      <c r="D15" s="44" t="s">
        <v>18</v>
      </c>
      <c r="E15" s="45" t="s">
        <v>21</v>
      </c>
      <c r="F15" s="45" t="s">
        <v>24</v>
      </c>
      <c r="G15" s="46" t="s">
        <v>27</v>
      </c>
      <c r="H15" s="16">
        <v>3</v>
      </c>
      <c r="I15" s="36">
        <f>H15*B15/30</f>
        <v>0.5</v>
      </c>
      <c r="J15" s="89"/>
      <c r="K15" s="84"/>
    </row>
    <row r="16" spans="1:11" ht="48.75" thickBot="1" x14ac:dyDescent="0.3">
      <c r="A16" s="106"/>
      <c r="B16" s="28">
        <f t="shared" si="1"/>
        <v>5</v>
      </c>
      <c r="C16" s="103"/>
      <c r="D16" s="47" t="s">
        <v>19</v>
      </c>
      <c r="E16" s="48" t="s">
        <v>22</v>
      </c>
      <c r="F16" s="48" t="s">
        <v>23</v>
      </c>
      <c r="G16" s="49" t="s">
        <v>28</v>
      </c>
      <c r="H16" s="16">
        <v>3</v>
      </c>
      <c r="I16" s="36">
        <f>H16*B16/30</f>
        <v>0.5</v>
      </c>
      <c r="J16" s="90"/>
      <c r="K16" s="84"/>
    </row>
    <row r="17" spans="1:13" ht="15" customHeight="1" x14ac:dyDescent="0.25">
      <c r="A17" s="121" t="s">
        <v>153</v>
      </c>
      <c r="B17" s="28"/>
      <c r="C17" s="123" t="s">
        <v>88</v>
      </c>
      <c r="D17" s="29">
        <v>3</v>
      </c>
      <c r="E17" s="30">
        <v>2</v>
      </c>
      <c r="F17" s="30">
        <v>1</v>
      </c>
      <c r="G17" s="30">
        <v>0</v>
      </c>
      <c r="H17" s="95"/>
      <c r="I17" s="96"/>
      <c r="J17" s="88">
        <f>SUM(I18:I22)</f>
        <v>0.7</v>
      </c>
      <c r="K17" s="84"/>
    </row>
    <row r="18" spans="1:13" ht="66.75" customHeight="1" x14ac:dyDescent="0.25">
      <c r="A18" s="122"/>
      <c r="B18" s="28">
        <f>7/5</f>
        <v>1.4</v>
      </c>
      <c r="C18" s="124"/>
      <c r="D18" s="50" t="s">
        <v>104</v>
      </c>
      <c r="E18" s="51" t="s">
        <v>89</v>
      </c>
      <c r="F18" s="51" t="s">
        <v>90</v>
      </c>
      <c r="G18" s="51" t="s">
        <v>95</v>
      </c>
      <c r="H18" s="16">
        <v>3</v>
      </c>
      <c r="I18" s="36">
        <f>H18*B18/30</f>
        <v>0.13999999999999999</v>
      </c>
      <c r="J18" s="89"/>
      <c r="K18" s="84"/>
    </row>
    <row r="19" spans="1:13" ht="66.75" customHeight="1" x14ac:dyDescent="0.25">
      <c r="A19" s="122"/>
      <c r="B19" s="28">
        <f t="shared" ref="B19:B22" si="2">7/5</f>
        <v>1.4</v>
      </c>
      <c r="C19" s="124"/>
      <c r="D19" s="50" t="s">
        <v>91</v>
      </c>
      <c r="E19" s="52" t="s">
        <v>92</v>
      </c>
      <c r="F19" s="52" t="s">
        <v>93</v>
      </c>
      <c r="G19" s="52" t="s">
        <v>94</v>
      </c>
      <c r="H19" s="16">
        <v>3</v>
      </c>
      <c r="I19" s="36">
        <f>H19*B19/30</f>
        <v>0.13999999999999999</v>
      </c>
      <c r="J19" s="89"/>
      <c r="K19" s="84"/>
    </row>
    <row r="20" spans="1:13" ht="84" customHeight="1" x14ac:dyDescent="0.25">
      <c r="A20" s="122"/>
      <c r="B20" s="28">
        <f t="shared" si="2"/>
        <v>1.4</v>
      </c>
      <c r="C20" s="124"/>
      <c r="D20" s="53" t="s">
        <v>99</v>
      </c>
      <c r="E20" s="52" t="s">
        <v>98</v>
      </c>
      <c r="F20" s="52" t="s">
        <v>96</v>
      </c>
      <c r="G20" s="52" t="s">
        <v>97</v>
      </c>
      <c r="H20" s="16">
        <v>3</v>
      </c>
      <c r="I20" s="36">
        <f>H20*B20/30</f>
        <v>0.13999999999999999</v>
      </c>
      <c r="J20" s="89"/>
      <c r="K20" s="84"/>
    </row>
    <row r="21" spans="1:13" ht="132.75" customHeight="1" x14ac:dyDescent="0.25">
      <c r="A21" s="122"/>
      <c r="B21" s="28">
        <f t="shared" si="2"/>
        <v>1.4</v>
      </c>
      <c r="C21" s="124"/>
      <c r="D21" s="53" t="s">
        <v>105</v>
      </c>
      <c r="E21" s="52" t="s">
        <v>100</v>
      </c>
      <c r="F21" s="52" t="s">
        <v>101</v>
      </c>
      <c r="G21" s="52" t="s">
        <v>102</v>
      </c>
      <c r="H21" s="16">
        <v>3</v>
      </c>
      <c r="I21" s="36">
        <f>H21*B21/30</f>
        <v>0.13999999999999999</v>
      </c>
      <c r="J21" s="89"/>
      <c r="K21" s="84"/>
    </row>
    <row r="22" spans="1:13" ht="84.75" customHeight="1" thickBot="1" x14ac:dyDescent="0.3">
      <c r="A22" s="122"/>
      <c r="B22" s="28">
        <f t="shared" si="2"/>
        <v>1.4</v>
      </c>
      <c r="C22" s="125"/>
      <c r="D22" s="54" t="s">
        <v>62</v>
      </c>
      <c r="E22" s="55" t="s">
        <v>59</v>
      </c>
      <c r="F22" s="55" t="s">
        <v>60</v>
      </c>
      <c r="G22" s="55" t="s">
        <v>61</v>
      </c>
      <c r="H22" s="16">
        <v>3</v>
      </c>
      <c r="I22" s="36">
        <f>H22*B22/30</f>
        <v>0.13999999999999999</v>
      </c>
      <c r="J22" s="90"/>
      <c r="K22" s="84"/>
    </row>
    <row r="23" spans="1:13" ht="16.5" thickBot="1" x14ac:dyDescent="0.3">
      <c r="A23" s="122"/>
      <c r="B23" s="28"/>
      <c r="C23" s="56"/>
      <c r="D23" s="29">
        <v>3</v>
      </c>
      <c r="E23" s="30">
        <v>2</v>
      </c>
      <c r="F23" s="30">
        <v>1</v>
      </c>
      <c r="G23" s="30">
        <v>0</v>
      </c>
      <c r="H23" s="95"/>
      <c r="I23" s="96"/>
      <c r="J23" s="57"/>
      <c r="K23" s="19"/>
    </row>
    <row r="24" spans="1:13" ht="173.25" customHeight="1" x14ac:dyDescent="0.25">
      <c r="A24" s="122"/>
      <c r="B24" s="28">
        <f>14/4</f>
        <v>3.5</v>
      </c>
      <c r="C24" s="91" t="s">
        <v>154</v>
      </c>
      <c r="D24" s="58" t="s">
        <v>63</v>
      </c>
      <c r="E24" s="59" t="s">
        <v>73</v>
      </c>
      <c r="F24" s="59" t="s">
        <v>74</v>
      </c>
      <c r="G24" s="59" t="s">
        <v>75</v>
      </c>
      <c r="H24" s="16">
        <v>3</v>
      </c>
      <c r="I24" s="36">
        <f>H24*B24/30</f>
        <v>0.35</v>
      </c>
      <c r="J24" s="88">
        <f>SUM(I24:I27)</f>
        <v>1.4</v>
      </c>
      <c r="K24" s="85"/>
    </row>
    <row r="25" spans="1:13" ht="96" customHeight="1" thickBot="1" x14ac:dyDescent="0.3">
      <c r="A25" s="122"/>
      <c r="B25" s="28">
        <f t="shared" ref="B25:B27" si="3">14/4</f>
        <v>3.5</v>
      </c>
      <c r="C25" s="92"/>
      <c r="D25" s="60" t="s">
        <v>64</v>
      </c>
      <c r="E25" s="61" t="s">
        <v>71</v>
      </c>
      <c r="F25" s="61" t="s">
        <v>72</v>
      </c>
      <c r="G25" s="61" t="s">
        <v>58</v>
      </c>
      <c r="H25" s="16">
        <v>3</v>
      </c>
      <c r="I25" s="36">
        <f>H25*B25/30</f>
        <v>0.35</v>
      </c>
      <c r="J25" s="89"/>
      <c r="K25" s="86"/>
      <c r="M25" t="s">
        <v>168</v>
      </c>
    </row>
    <row r="26" spans="1:13" ht="72.75" thickBot="1" x14ac:dyDescent="0.3">
      <c r="A26" s="122"/>
      <c r="B26" s="28">
        <f t="shared" si="3"/>
        <v>3.5</v>
      </c>
      <c r="C26" s="91" t="s">
        <v>70</v>
      </c>
      <c r="D26" s="60" t="s">
        <v>106</v>
      </c>
      <c r="E26" s="60" t="s">
        <v>107</v>
      </c>
      <c r="F26" s="60" t="s">
        <v>108</v>
      </c>
      <c r="G26" s="60" t="s">
        <v>109</v>
      </c>
      <c r="H26" s="16">
        <v>3</v>
      </c>
      <c r="I26" s="36">
        <f>H26*B26/30</f>
        <v>0.35</v>
      </c>
      <c r="J26" s="89"/>
      <c r="K26" s="86"/>
    </row>
    <row r="27" spans="1:13" ht="72.75" thickBot="1" x14ac:dyDescent="0.3">
      <c r="A27" s="122"/>
      <c r="B27" s="28">
        <f t="shared" si="3"/>
        <v>3.5</v>
      </c>
      <c r="C27" s="92"/>
      <c r="D27" s="60" t="s">
        <v>110</v>
      </c>
      <c r="E27" s="60" t="s">
        <v>111</v>
      </c>
      <c r="F27" s="60" t="s">
        <v>112</v>
      </c>
      <c r="G27" s="60" t="s">
        <v>113</v>
      </c>
      <c r="H27" s="16">
        <v>3</v>
      </c>
      <c r="I27" s="36">
        <f>H27*B27/30</f>
        <v>0.35</v>
      </c>
      <c r="J27" s="90"/>
      <c r="K27" s="86"/>
    </row>
    <row r="28" spans="1:13" ht="16.5" thickBot="1" x14ac:dyDescent="0.3">
      <c r="A28" s="122"/>
      <c r="B28" s="28"/>
      <c r="C28" s="62"/>
      <c r="D28" s="29">
        <v>3</v>
      </c>
      <c r="E28" s="30">
        <v>2</v>
      </c>
      <c r="F28" s="30">
        <v>1</v>
      </c>
      <c r="G28" s="30">
        <v>0</v>
      </c>
      <c r="H28" s="95"/>
      <c r="I28" s="96"/>
      <c r="J28" s="57"/>
      <c r="K28" s="19"/>
    </row>
    <row r="29" spans="1:13" ht="60" customHeight="1" x14ac:dyDescent="0.25">
      <c r="A29" s="122"/>
      <c r="B29" s="28">
        <f>14/7</f>
        <v>2</v>
      </c>
      <c r="C29" s="91" t="s">
        <v>76</v>
      </c>
      <c r="D29" s="50" t="s">
        <v>65</v>
      </c>
      <c r="E29" s="50" t="s">
        <v>77</v>
      </c>
      <c r="F29" s="50" t="s">
        <v>78</v>
      </c>
      <c r="G29" s="50" t="s">
        <v>79</v>
      </c>
      <c r="H29" s="16">
        <v>3</v>
      </c>
      <c r="I29" s="36">
        <f t="shared" ref="I29:I35" si="4">H29*B29/30</f>
        <v>0.2</v>
      </c>
      <c r="J29" s="88">
        <f>SUM(I29:I35)</f>
        <v>1.4</v>
      </c>
      <c r="K29" s="84"/>
    </row>
    <row r="30" spans="1:13" ht="72.75" thickBot="1" x14ac:dyDescent="0.3">
      <c r="A30" s="122"/>
      <c r="B30" s="28">
        <f t="shared" ref="B30:B35" si="5">14/7</f>
        <v>2</v>
      </c>
      <c r="C30" s="135"/>
      <c r="D30" s="50" t="s">
        <v>66</v>
      </c>
      <c r="E30" s="50" t="s">
        <v>53</v>
      </c>
      <c r="F30" s="50" t="s">
        <v>54</v>
      </c>
      <c r="G30" s="50" t="s">
        <v>55</v>
      </c>
      <c r="H30" s="16">
        <v>3</v>
      </c>
      <c r="I30" s="36">
        <f t="shared" si="4"/>
        <v>0.2</v>
      </c>
      <c r="J30" s="89"/>
      <c r="K30" s="84"/>
    </row>
    <row r="31" spans="1:13" ht="48" x14ac:dyDescent="0.25">
      <c r="A31" s="122"/>
      <c r="B31" s="28">
        <f t="shared" si="5"/>
        <v>2</v>
      </c>
      <c r="C31" s="126" t="s">
        <v>80</v>
      </c>
      <c r="D31" s="50" t="s">
        <v>67</v>
      </c>
      <c r="E31" s="50" t="s">
        <v>68</v>
      </c>
      <c r="F31" s="50" t="s">
        <v>69</v>
      </c>
      <c r="G31" s="50" t="s">
        <v>56</v>
      </c>
      <c r="H31" s="16">
        <v>3</v>
      </c>
      <c r="I31" s="36">
        <f t="shared" si="4"/>
        <v>0.2</v>
      </c>
      <c r="J31" s="89"/>
      <c r="K31" s="84"/>
    </row>
    <row r="32" spans="1:13" ht="48" x14ac:dyDescent="0.25">
      <c r="A32" s="122"/>
      <c r="B32" s="28">
        <f t="shared" si="5"/>
        <v>2</v>
      </c>
      <c r="C32" s="127"/>
      <c r="D32" s="50" t="s">
        <v>114</v>
      </c>
      <c r="E32" s="50" t="s">
        <v>115</v>
      </c>
      <c r="F32" s="50" t="s">
        <v>116</v>
      </c>
      <c r="G32" s="50" t="s">
        <v>57</v>
      </c>
      <c r="H32" s="16">
        <v>3</v>
      </c>
      <c r="I32" s="36">
        <f t="shared" si="4"/>
        <v>0.2</v>
      </c>
      <c r="J32" s="89"/>
      <c r="K32" s="84"/>
    </row>
    <row r="33" spans="1:11" ht="84" x14ac:dyDescent="0.25">
      <c r="A33" s="122"/>
      <c r="B33" s="28">
        <f t="shared" si="5"/>
        <v>2</v>
      </c>
      <c r="C33" s="127"/>
      <c r="D33" s="50" t="s">
        <v>83</v>
      </c>
      <c r="E33" s="51" t="s">
        <v>81</v>
      </c>
      <c r="F33" s="51" t="s">
        <v>82</v>
      </c>
      <c r="G33" s="51" t="s">
        <v>49</v>
      </c>
      <c r="H33" s="16">
        <v>3</v>
      </c>
      <c r="I33" s="36">
        <f t="shared" si="4"/>
        <v>0.2</v>
      </c>
      <c r="J33" s="89"/>
      <c r="K33" s="84"/>
    </row>
    <row r="34" spans="1:11" ht="192" x14ac:dyDescent="0.25">
      <c r="A34" s="122"/>
      <c r="B34" s="28">
        <f t="shared" si="5"/>
        <v>2</v>
      </c>
      <c r="C34" s="127"/>
      <c r="D34" s="50" t="s">
        <v>117</v>
      </c>
      <c r="E34" s="51" t="s">
        <v>118</v>
      </c>
      <c r="F34" s="51" t="s">
        <v>119</v>
      </c>
      <c r="G34" s="51" t="s">
        <v>120</v>
      </c>
      <c r="H34" s="16">
        <v>3</v>
      </c>
      <c r="I34" s="36">
        <f t="shared" si="4"/>
        <v>0.2</v>
      </c>
      <c r="J34" s="89"/>
      <c r="K34" s="84"/>
    </row>
    <row r="35" spans="1:11" ht="60.75" thickBot="1" x14ac:dyDescent="0.3">
      <c r="A35" s="122"/>
      <c r="B35" s="28">
        <f t="shared" si="5"/>
        <v>2</v>
      </c>
      <c r="C35" s="128"/>
      <c r="D35" s="54" t="s">
        <v>121</v>
      </c>
      <c r="E35" s="55" t="s">
        <v>122</v>
      </c>
      <c r="F35" s="55" t="s">
        <v>123</v>
      </c>
      <c r="G35" s="55" t="s">
        <v>124</v>
      </c>
      <c r="H35" s="16">
        <v>3</v>
      </c>
      <c r="I35" s="36">
        <f t="shared" si="4"/>
        <v>0.2</v>
      </c>
      <c r="J35" s="90"/>
      <c r="K35" s="84"/>
    </row>
    <row r="36" spans="1:11" ht="16.5" thickBot="1" x14ac:dyDescent="0.3">
      <c r="A36" s="122"/>
      <c r="B36" s="28"/>
      <c r="C36" s="62"/>
      <c r="D36" s="29">
        <v>3</v>
      </c>
      <c r="E36" s="30">
        <v>2</v>
      </c>
      <c r="F36" s="30">
        <v>1</v>
      </c>
      <c r="G36" s="30">
        <v>0</v>
      </c>
      <c r="H36" s="36"/>
      <c r="I36" s="36"/>
      <c r="J36" s="57"/>
      <c r="K36" s="19"/>
    </row>
    <row r="37" spans="1:11" ht="102.75" customHeight="1" x14ac:dyDescent="0.25">
      <c r="A37" s="122"/>
      <c r="B37" s="28">
        <f>7/4</f>
        <v>1.75</v>
      </c>
      <c r="C37" s="129" t="s">
        <v>155</v>
      </c>
      <c r="D37" s="63" t="s">
        <v>84</v>
      </c>
      <c r="E37" s="64" t="s">
        <v>85</v>
      </c>
      <c r="F37" s="64" t="s">
        <v>86</v>
      </c>
      <c r="G37" s="64" t="s">
        <v>87</v>
      </c>
      <c r="H37" s="16">
        <v>3</v>
      </c>
      <c r="I37" s="36">
        <f>B37*H37/30</f>
        <v>0.17499999999999999</v>
      </c>
      <c r="J37" s="88">
        <f>SUM(I37:I40)</f>
        <v>0.7</v>
      </c>
      <c r="K37" s="84"/>
    </row>
    <row r="38" spans="1:11" ht="84" x14ac:dyDescent="0.25">
      <c r="A38" s="122"/>
      <c r="B38" s="28">
        <f t="shared" ref="B38:B40" si="6">7/4</f>
        <v>1.75</v>
      </c>
      <c r="C38" s="130"/>
      <c r="D38" s="65" t="s">
        <v>150</v>
      </c>
      <c r="E38" s="66" t="s">
        <v>50</v>
      </c>
      <c r="F38" s="66" t="s">
        <v>51</v>
      </c>
      <c r="G38" s="66" t="s">
        <v>52</v>
      </c>
      <c r="H38" s="16">
        <v>3</v>
      </c>
      <c r="I38" s="36">
        <f>B38*H38/30</f>
        <v>0.17499999999999999</v>
      </c>
      <c r="J38" s="89"/>
      <c r="K38" s="84"/>
    </row>
    <row r="39" spans="1:11" ht="36" x14ac:dyDescent="0.25">
      <c r="A39" s="122"/>
      <c r="B39" s="28">
        <f t="shared" si="6"/>
        <v>1.75</v>
      </c>
      <c r="C39" s="130"/>
      <c r="D39" s="65" t="s">
        <v>129</v>
      </c>
      <c r="E39" s="66" t="s">
        <v>130</v>
      </c>
      <c r="F39" s="66" t="s">
        <v>131</v>
      </c>
      <c r="G39" s="66" t="s">
        <v>132</v>
      </c>
      <c r="H39" s="16">
        <v>3</v>
      </c>
      <c r="I39" s="36">
        <f>B39*H39/30</f>
        <v>0.17499999999999999</v>
      </c>
      <c r="J39" s="89"/>
      <c r="K39" s="84"/>
    </row>
    <row r="40" spans="1:11" ht="60.75" thickBot="1" x14ac:dyDescent="0.3">
      <c r="A40" s="122"/>
      <c r="B40" s="28">
        <f t="shared" si="6"/>
        <v>1.75</v>
      </c>
      <c r="C40" s="131"/>
      <c r="D40" s="67" t="s">
        <v>125</v>
      </c>
      <c r="E40" s="68" t="s">
        <v>126</v>
      </c>
      <c r="F40" s="68" t="s">
        <v>127</v>
      </c>
      <c r="G40" s="68" t="s">
        <v>128</v>
      </c>
      <c r="H40" s="16">
        <v>3</v>
      </c>
      <c r="I40" s="36">
        <f>B40*H40/30</f>
        <v>0.17499999999999999</v>
      </c>
      <c r="J40" s="90"/>
      <c r="K40" s="84"/>
    </row>
    <row r="41" spans="1:11" ht="15" customHeight="1" x14ac:dyDescent="0.25">
      <c r="A41" s="100" t="s">
        <v>139</v>
      </c>
      <c r="B41" s="69"/>
      <c r="C41" s="70"/>
      <c r="D41" s="29">
        <v>3</v>
      </c>
      <c r="E41" s="30">
        <v>2</v>
      </c>
      <c r="F41" s="30">
        <v>1</v>
      </c>
      <c r="G41" s="30">
        <v>0</v>
      </c>
      <c r="H41" s="95"/>
      <c r="I41" s="96"/>
      <c r="J41" s="88">
        <f>SUM(I42:I44)</f>
        <v>1.5</v>
      </c>
      <c r="K41" s="84"/>
    </row>
    <row r="42" spans="1:11" ht="64.5" customHeight="1" x14ac:dyDescent="0.25">
      <c r="A42" s="101"/>
      <c r="B42" s="69">
        <f>15/3</f>
        <v>5</v>
      </c>
      <c r="C42" s="93" t="s">
        <v>156</v>
      </c>
      <c r="D42" s="50" t="s">
        <v>133</v>
      </c>
      <c r="E42" s="51" t="s">
        <v>134</v>
      </c>
      <c r="F42" s="51" t="s">
        <v>135</v>
      </c>
      <c r="G42" s="51" t="s">
        <v>136</v>
      </c>
      <c r="H42" s="16">
        <v>3</v>
      </c>
      <c r="I42" s="36">
        <f>B42*H42/30</f>
        <v>0.5</v>
      </c>
      <c r="J42" s="89"/>
      <c r="K42" s="84"/>
    </row>
    <row r="43" spans="1:11" ht="64.5" customHeight="1" x14ac:dyDescent="0.25">
      <c r="A43" s="101"/>
      <c r="B43" s="69">
        <f t="shared" ref="B43:B44" si="7">15/3</f>
        <v>5</v>
      </c>
      <c r="C43" s="93"/>
      <c r="D43" s="50" t="s">
        <v>147</v>
      </c>
      <c r="E43" s="51" t="s">
        <v>148</v>
      </c>
      <c r="F43" s="51" t="s">
        <v>149</v>
      </c>
      <c r="G43" s="51" t="s">
        <v>137</v>
      </c>
      <c r="H43" s="16">
        <v>3</v>
      </c>
      <c r="I43" s="36">
        <f>B43*H43/30</f>
        <v>0.5</v>
      </c>
      <c r="J43" s="89"/>
      <c r="K43" s="84"/>
    </row>
    <row r="44" spans="1:11" ht="93.75" customHeight="1" thickBot="1" x14ac:dyDescent="0.3">
      <c r="A44" s="101"/>
      <c r="B44" s="69">
        <f t="shared" si="7"/>
        <v>5</v>
      </c>
      <c r="C44" s="94"/>
      <c r="D44" s="50" t="s">
        <v>184</v>
      </c>
      <c r="E44" s="50" t="s">
        <v>182</v>
      </c>
      <c r="F44" s="50" t="s">
        <v>183</v>
      </c>
      <c r="G44" s="50" t="s">
        <v>138</v>
      </c>
      <c r="H44" s="16">
        <v>3</v>
      </c>
      <c r="I44" s="36">
        <f>B44*H44/30</f>
        <v>0.5</v>
      </c>
      <c r="J44" s="90"/>
      <c r="K44" s="84"/>
    </row>
    <row r="45" spans="1:11" ht="15" customHeight="1" x14ac:dyDescent="0.25">
      <c r="A45" s="101"/>
      <c r="B45" s="69"/>
      <c r="C45" s="107" t="s">
        <v>103</v>
      </c>
      <c r="D45" s="71">
        <v>3</v>
      </c>
      <c r="E45" s="72">
        <v>2</v>
      </c>
      <c r="F45" s="72">
        <v>1</v>
      </c>
      <c r="G45" s="72">
        <v>0</v>
      </c>
      <c r="H45" s="95"/>
      <c r="I45" s="96"/>
      <c r="J45" s="88">
        <f>SUM(I46:I50)</f>
        <v>1.3</v>
      </c>
      <c r="K45" s="84"/>
    </row>
    <row r="46" spans="1:11" ht="84" customHeight="1" x14ac:dyDescent="0.25">
      <c r="A46" s="101"/>
      <c r="B46" s="69">
        <f>13/5</f>
        <v>2.6</v>
      </c>
      <c r="C46" s="108"/>
      <c r="D46" s="66" t="s">
        <v>158</v>
      </c>
      <c r="E46" s="66" t="s">
        <v>159</v>
      </c>
      <c r="F46" s="66" t="s">
        <v>160</v>
      </c>
      <c r="G46" s="66" t="s">
        <v>161</v>
      </c>
      <c r="H46" s="16">
        <v>3</v>
      </c>
      <c r="I46" s="36">
        <f>H46*B46/30</f>
        <v>0.26</v>
      </c>
      <c r="J46" s="89"/>
      <c r="K46" s="84"/>
    </row>
    <row r="47" spans="1:11" ht="108" x14ac:dyDescent="0.25">
      <c r="A47" s="101"/>
      <c r="B47" s="69">
        <f t="shared" ref="B47:B50" si="8">13/5</f>
        <v>2.6</v>
      </c>
      <c r="C47" s="108"/>
      <c r="D47" s="66" t="s">
        <v>162</v>
      </c>
      <c r="E47" s="66" t="s">
        <v>163</v>
      </c>
      <c r="F47" s="66" t="s">
        <v>164</v>
      </c>
      <c r="G47" s="66" t="s">
        <v>165</v>
      </c>
      <c r="H47" s="16">
        <v>3</v>
      </c>
      <c r="I47" s="36">
        <f>H47*B47/30</f>
        <v>0.26</v>
      </c>
      <c r="J47" s="89"/>
      <c r="K47" s="84"/>
    </row>
    <row r="48" spans="1:11" ht="60" x14ac:dyDescent="0.25">
      <c r="A48" s="101"/>
      <c r="B48" s="69">
        <f t="shared" si="8"/>
        <v>2.6</v>
      </c>
      <c r="C48" s="108"/>
      <c r="D48" s="65" t="s">
        <v>141</v>
      </c>
      <c r="E48" s="66" t="s">
        <v>142</v>
      </c>
      <c r="F48" s="66" t="s">
        <v>143</v>
      </c>
      <c r="G48" s="66" t="s">
        <v>140</v>
      </c>
      <c r="H48" s="16">
        <v>3</v>
      </c>
      <c r="I48" s="36">
        <f>H48*B48/30</f>
        <v>0.26</v>
      </c>
      <c r="J48" s="89"/>
      <c r="K48" s="84"/>
    </row>
    <row r="49" spans="1:11" ht="96" x14ac:dyDescent="0.25">
      <c r="A49" s="101"/>
      <c r="B49" s="69">
        <f t="shared" si="8"/>
        <v>2.6</v>
      </c>
      <c r="C49" s="108"/>
      <c r="D49" s="65" t="s">
        <v>144</v>
      </c>
      <c r="E49" s="66" t="s">
        <v>145</v>
      </c>
      <c r="F49" s="66" t="s">
        <v>146</v>
      </c>
      <c r="G49" s="66" t="s">
        <v>32</v>
      </c>
      <c r="H49" s="16">
        <v>3</v>
      </c>
      <c r="I49" s="36">
        <f>H49*B49/30</f>
        <v>0.26</v>
      </c>
      <c r="J49" s="89"/>
      <c r="K49" s="84"/>
    </row>
    <row r="50" spans="1:11" ht="94.5" customHeight="1" thickBot="1" x14ac:dyDescent="0.3">
      <c r="A50" s="102"/>
      <c r="B50" s="69">
        <f t="shared" si="8"/>
        <v>2.6</v>
      </c>
      <c r="C50" s="109"/>
      <c r="D50" s="73" t="s">
        <v>151</v>
      </c>
      <c r="E50" s="74" t="s">
        <v>29</v>
      </c>
      <c r="F50" s="74" t="s">
        <v>30</v>
      </c>
      <c r="G50" s="74" t="s">
        <v>31</v>
      </c>
      <c r="H50" s="16">
        <v>3</v>
      </c>
      <c r="I50" s="36">
        <f>H50*B50/30</f>
        <v>0.26</v>
      </c>
      <c r="J50" s="90"/>
      <c r="K50" s="84"/>
    </row>
    <row r="51" spans="1:11" ht="15" customHeight="1" x14ac:dyDescent="0.25">
      <c r="A51" s="97" t="s">
        <v>173</v>
      </c>
      <c r="B51" s="75"/>
      <c r="C51" s="98" t="s">
        <v>173</v>
      </c>
      <c r="D51" s="76">
        <v>3</v>
      </c>
      <c r="E51" s="76">
        <v>2</v>
      </c>
      <c r="F51" s="76">
        <v>1</v>
      </c>
      <c r="G51" s="76">
        <v>0</v>
      </c>
      <c r="H51" s="77"/>
      <c r="I51" s="78"/>
      <c r="J51" s="118">
        <f>SUM(I52)</f>
        <v>0.5</v>
      </c>
      <c r="K51" s="87"/>
    </row>
    <row r="52" spans="1:11" ht="60" x14ac:dyDescent="0.25">
      <c r="A52" s="97"/>
      <c r="B52" s="28">
        <v>5</v>
      </c>
      <c r="C52" s="99"/>
      <c r="D52" s="79" t="s">
        <v>174</v>
      </c>
      <c r="E52" s="79" t="s">
        <v>175</v>
      </c>
      <c r="F52" s="79" t="s">
        <v>176</v>
      </c>
      <c r="G52" s="79" t="s">
        <v>177</v>
      </c>
      <c r="H52" s="17">
        <v>3</v>
      </c>
      <c r="I52" s="80">
        <f>H52*B52/30</f>
        <v>0.5</v>
      </c>
      <c r="J52" s="119"/>
      <c r="K52" s="18"/>
    </row>
    <row r="53" spans="1:11" ht="21" x14ac:dyDescent="0.35">
      <c r="A53" s="24"/>
      <c r="B53" s="81">
        <f>+SUM(B8:B52)</f>
        <v>99.999999999999972</v>
      </c>
      <c r="C53" s="24"/>
      <c r="D53" s="24"/>
      <c r="E53" s="24"/>
      <c r="F53" s="24"/>
      <c r="G53" s="24"/>
      <c r="H53" s="24"/>
      <c r="I53" s="24"/>
      <c r="J53" s="82">
        <f>SUM(J8:J52)</f>
        <v>10</v>
      </c>
      <c r="K53" s="24"/>
    </row>
    <row r="54" spans="1:11" x14ac:dyDescent="0.25">
      <c r="A54" s="24"/>
      <c r="B54" s="24"/>
      <c r="C54" s="24"/>
      <c r="D54" s="24"/>
      <c r="E54" s="24"/>
      <c r="F54" s="24"/>
      <c r="G54" s="24"/>
      <c r="H54" s="24"/>
      <c r="I54" s="24"/>
      <c r="J54" s="24"/>
      <c r="K54" s="24"/>
    </row>
    <row r="55" spans="1:11" x14ac:dyDescent="0.25">
      <c r="A55" s="24"/>
      <c r="B55" s="24"/>
      <c r="C55" s="24"/>
      <c r="D55" s="24"/>
      <c r="E55" s="24"/>
      <c r="F55" s="24"/>
      <c r="G55" s="24"/>
      <c r="H55" s="24"/>
      <c r="I55" s="24"/>
      <c r="J55" s="24"/>
      <c r="K55" s="24"/>
    </row>
    <row r="56" spans="1:11" x14ac:dyDescent="0.25">
      <c r="A56" s="24"/>
      <c r="B56" s="24"/>
      <c r="C56" s="24"/>
      <c r="D56" s="24"/>
      <c r="E56" s="24"/>
      <c r="F56" s="24"/>
      <c r="G56" s="24"/>
      <c r="H56" s="24"/>
      <c r="I56" s="24"/>
      <c r="J56" s="24"/>
      <c r="K56" s="24"/>
    </row>
    <row r="57" spans="1:11" x14ac:dyDescent="0.25">
      <c r="A57" s="24"/>
      <c r="B57" s="24"/>
      <c r="C57" s="24"/>
      <c r="D57" s="24" t="s">
        <v>185</v>
      </c>
      <c r="E57" s="24"/>
      <c r="F57" s="24"/>
      <c r="G57" s="24"/>
      <c r="H57" s="24"/>
      <c r="I57" s="24"/>
      <c r="J57" s="24"/>
      <c r="K57" s="24"/>
    </row>
    <row r="62" spans="1:11" x14ac:dyDescent="0.25">
      <c r="D62" s="15"/>
      <c r="E62" s="15"/>
      <c r="F62" s="15"/>
      <c r="G62" s="15"/>
    </row>
    <row r="64" spans="1:11" x14ac:dyDescent="0.25">
      <c r="B64" s="15"/>
    </row>
    <row r="68" spans="2:2" x14ac:dyDescent="0.25">
      <c r="B68" s="15"/>
    </row>
    <row r="71" spans="2:2" x14ac:dyDescent="0.25">
      <c r="B71" s="15"/>
    </row>
  </sheetData>
  <sheetProtection algorithmName="SHA-512" hashValue="Pq1wXCw9RfXwDrPEfkrd69h2WK8oJDfVoIkgA6O9eh8h8J05dkOk0ZJjG9VrRU5vZS4QHGyNNtWI0LGRFR1ZSQ==" saltValue="GR5m+6NMu022hYGRz6JAxg==" spinCount="100000" sheet="1" objects="1" scenarios="1" selectLockedCells="1"/>
  <mergeCells count="39">
    <mergeCell ref="J51:J52"/>
    <mergeCell ref="A1:K1"/>
    <mergeCell ref="A17:A40"/>
    <mergeCell ref="C17:C22"/>
    <mergeCell ref="C31:C35"/>
    <mergeCell ref="C37:C40"/>
    <mergeCell ref="J24:J27"/>
    <mergeCell ref="H17:I17"/>
    <mergeCell ref="H23:I23"/>
    <mergeCell ref="H28:I28"/>
    <mergeCell ref="J8:J11"/>
    <mergeCell ref="C8:C11"/>
    <mergeCell ref="C26:C27"/>
    <mergeCell ref="C29:C30"/>
    <mergeCell ref="H45:I45"/>
    <mergeCell ref="H41:I41"/>
    <mergeCell ref="A2:K2"/>
    <mergeCell ref="A3:K3"/>
    <mergeCell ref="D6:G6"/>
    <mergeCell ref="A8:A11"/>
    <mergeCell ref="E7:F7"/>
    <mergeCell ref="G5:H5"/>
    <mergeCell ref="J5:K5"/>
    <mergeCell ref="C24:C25"/>
    <mergeCell ref="C42:C44"/>
    <mergeCell ref="H8:I8"/>
    <mergeCell ref="H12:I12"/>
    <mergeCell ref="A51:A52"/>
    <mergeCell ref="C51:C52"/>
    <mergeCell ref="A41:A50"/>
    <mergeCell ref="C13:C16"/>
    <mergeCell ref="A12:A16"/>
    <mergeCell ref="C45:C50"/>
    <mergeCell ref="J45:J50"/>
    <mergeCell ref="J12:J16"/>
    <mergeCell ref="J17:J22"/>
    <mergeCell ref="J29:J35"/>
    <mergeCell ref="J37:J40"/>
    <mergeCell ref="J41:J44"/>
  </mergeCells>
  <pageMargins left="0.70866141732283472" right="0.70866141732283472" top="0.74803149606299213" bottom="0.74803149606299213" header="0.31496062992125984" footer="0.31496062992125984"/>
  <pageSetup paperSize="9" scale="45"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xSplit="2" ySplit="1" topLeftCell="C2" activePane="bottomRight" state="frozen"/>
      <selection pane="topRight" activeCell="C1" sqref="C1"/>
      <selection pane="bottomLeft" activeCell="A2" sqref="A2"/>
      <selection pane="bottomRight" activeCell="D8" sqref="D8"/>
    </sheetView>
  </sheetViews>
  <sheetFormatPr baseColWidth="10" defaultRowHeight="15" x14ac:dyDescent="0.25"/>
  <cols>
    <col min="1" max="1" width="40.7109375" customWidth="1"/>
    <col min="2" max="2" width="40.5703125" customWidth="1"/>
    <col min="3" max="3" width="11.28515625" customWidth="1"/>
  </cols>
  <sheetData>
    <row r="1" spans="1:7" x14ac:dyDescent="0.25">
      <c r="D1" s="10">
        <v>5</v>
      </c>
      <c r="E1" s="10">
        <v>3</v>
      </c>
      <c r="F1" s="10">
        <v>2</v>
      </c>
    </row>
    <row r="2" spans="1:7" x14ac:dyDescent="0.25">
      <c r="D2" s="11"/>
      <c r="E2" s="11"/>
      <c r="F2" s="11"/>
    </row>
    <row r="3" spans="1:7" x14ac:dyDescent="0.25">
      <c r="A3" s="3"/>
      <c r="B3" s="4"/>
      <c r="C3" s="4" t="s">
        <v>48</v>
      </c>
      <c r="D3" s="5">
        <v>5</v>
      </c>
      <c r="E3" s="5" t="s">
        <v>33</v>
      </c>
      <c r="F3" s="5" t="s">
        <v>34</v>
      </c>
      <c r="G3" s="5">
        <v>0</v>
      </c>
    </row>
    <row r="4" spans="1:7" x14ac:dyDescent="0.25">
      <c r="A4" s="136" t="s">
        <v>35</v>
      </c>
      <c r="B4" s="6" t="s">
        <v>36</v>
      </c>
      <c r="C4" s="12">
        <v>0.4</v>
      </c>
      <c r="D4" s="9">
        <f>+$D$3*C4</f>
        <v>2</v>
      </c>
      <c r="E4" s="9">
        <f>+$E$1*C4</f>
        <v>1.2000000000000002</v>
      </c>
      <c r="F4" s="9">
        <f>+$F$1*C4</f>
        <v>0.8</v>
      </c>
      <c r="G4" s="7">
        <v>0</v>
      </c>
    </row>
    <row r="5" spans="1:7" x14ac:dyDescent="0.25">
      <c r="A5" s="136"/>
      <c r="B5" s="6" t="s">
        <v>37</v>
      </c>
      <c r="C5" s="12">
        <v>0.3</v>
      </c>
      <c r="D5" s="9">
        <f t="shared" ref="D5:D6" si="0">+$D$3*C5</f>
        <v>1.5</v>
      </c>
      <c r="E5" s="9">
        <f t="shared" ref="E5:E6" si="1">+$E$1*C5</f>
        <v>0.89999999999999991</v>
      </c>
      <c r="F5" s="9">
        <f t="shared" ref="F5:F6" si="2">+$F$1*C5</f>
        <v>0.6</v>
      </c>
      <c r="G5" s="7">
        <v>0</v>
      </c>
    </row>
    <row r="6" spans="1:7" x14ac:dyDescent="0.25">
      <c r="A6" s="136"/>
      <c r="B6" s="6" t="s">
        <v>38</v>
      </c>
      <c r="C6" s="12">
        <v>0.3</v>
      </c>
      <c r="D6" s="9">
        <f t="shared" si="0"/>
        <v>1.5</v>
      </c>
      <c r="E6" s="9">
        <f t="shared" si="1"/>
        <v>0.89999999999999991</v>
      </c>
      <c r="F6" s="9">
        <f t="shared" si="2"/>
        <v>0.6</v>
      </c>
      <c r="G6" s="7">
        <v>0</v>
      </c>
    </row>
    <row r="7" spans="1:7" x14ac:dyDescent="0.25">
      <c r="A7" s="3"/>
      <c r="B7" s="7" t="s">
        <v>41</v>
      </c>
      <c r="C7" s="14">
        <f>+SUM(C4:C6)</f>
        <v>1</v>
      </c>
      <c r="D7" s="7">
        <f>+SUM(D4:D6)</f>
        <v>5</v>
      </c>
      <c r="E7" s="7">
        <f>+SUM(E4:E6)</f>
        <v>3</v>
      </c>
      <c r="F7" s="7">
        <f>+SUM(F4:F6)</f>
        <v>2</v>
      </c>
      <c r="G7" s="7">
        <v>0</v>
      </c>
    </row>
    <row r="8" spans="1:7" x14ac:dyDescent="0.25">
      <c r="A8" s="3"/>
      <c r="B8" s="4"/>
      <c r="C8" s="4"/>
      <c r="D8" s="4"/>
      <c r="E8" s="4"/>
      <c r="F8" s="4"/>
      <c r="G8" s="4"/>
    </row>
    <row r="9" spans="1:7" x14ac:dyDescent="0.25">
      <c r="A9" s="3"/>
      <c r="B9" s="4"/>
      <c r="C9" s="4" t="s">
        <v>48</v>
      </c>
      <c r="D9" s="5">
        <v>5</v>
      </c>
      <c r="E9" s="5" t="s">
        <v>33</v>
      </c>
      <c r="F9" s="5" t="s">
        <v>34</v>
      </c>
      <c r="G9" s="5">
        <v>0</v>
      </c>
    </row>
    <row r="10" spans="1:7" x14ac:dyDescent="0.25">
      <c r="A10" s="136" t="s">
        <v>42</v>
      </c>
      <c r="B10" s="6" t="s">
        <v>36</v>
      </c>
      <c r="C10" s="12">
        <v>0.1</v>
      </c>
      <c r="D10" s="7">
        <f>+$D$1*C10</f>
        <v>0.5</v>
      </c>
      <c r="E10" s="7">
        <f>+$E$1*C10</f>
        <v>0.30000000000000004</v>
      </c>
      <c r="F10" s="7">
        <f>+$F$1*C10</f>
        <v>0.2</v>
      </c>
      <c r="G10" s="7">
        <v>0</v>
      </c>
    </row>
    <row r="11" spans="1:7" x14ac:dyDescent="0.25">
      <c r="A11" s="136"/>
      <c r="B11" s="6" t="s">
        <v>37</v>
      </c>
      <c r="C11" s="12">
        <v>0.25</v>
      </c>
      <c r="D11" s="7">
        <f>+$D$1*C11</f>
        <v>1.25</v>
      </c>
      <c r="E11" s="7">
        <f t="shared" ref="E11:E14" si="3">+$E$1*C11</f>
        <v>0.75</v>
      </c>
      <c r="F11" s="7">
        <f t="shared" ref="F11:F14" si="4">+$F$1*C11</f>
        <v>0.5</v>
      </c>
      <c r="G11" s="7">
        <v>0</v>
      </c>
    </row>
    <row r="12" spans="1:7" x14ac:dyDescent="0.25">
      <c r="A12" s="136"/>
      <c r="B12" s="6" t="s">
        <v>38</v>
      </c>
      <c r="C12" s="12">
        <v>0.25</v>
      </c>
      <c r="D12" s="7">
        <f t="shared" ref="D12:D14" si="5">+$D$1*C12</f>
        <v>1.25</v>
      </c>
      <c r="E12" s="7">
        <f t="shared" si="3"/>
        <v>0.75</v>
      </c>
      <c r="F12" s="7">
        <f t="shared" si="4"/>
        <v>0.5</v>
      </c>
      <c r="G12" s="7">
        <v>0</v>
      </c>
    </row>
    <row r="13" spans="1:7" x14ac:dyDescent="0.25">
      <c r="A13" s="136"/>
      <c r="B13" s="6" t="s">
        <v>39</v>
      </c>
      <c r="C13" s="12">
        <v>0.2</v>
      </c>
      <c r="D13" s="7">
        <f t="shared" si="5"/>
        <v>1</v>
      </c>
      <c r="E13" s="7">
        <f t="shared" si="3"/>
        <v>0.60000000000000009</v>
      </c>
      <c r="F13" s="7">
        <f t="shared" si="4"/>
        <v>0.4</v>
      </c>
      <c r="G13" s="7">
        <v>0</v>
      </c>
    </row>
    <row r="14" spans="1:7" x14ac:dyDescent="0.25">
      <c r="A14" s="136"/>
      <c r="B14" s="6" t="s">
        <v>40</v>
      </c>
      <c r="C14" s="13">
        <v>0.2</v>
      </c>
      <c r="D14" s="7">
        <f t="shared" si="5"/>
        <v>1</v>
      </c>
      <c r="E14" s="7">
        <f t="shared" si="3"/>
        <v>0.60000000000000009</v>
      </c>
      <c r="F14" s="7">
        <f t="shared" si="4"/>
        <v>0.4</v>
      </c>
      <c r="G14" s="7">
        <v>0</v>
      </c>
    </row>
    <row r="15" spans="1:7" x14ac:dyDescent="0.25">
      <c r="A15" s="3"/>
      <c r="B15" s="7" t="s">
        <v>41</v>
      </c>
      <c r="C15" s="14">
        <f>SUM(C10:C14)</f>
        <v>1</v>
      </c>
      <c r="D15" s="7">
        <f>+SUM(D10:D14)</f>
        <v>5</v>
      </c>
      <c r="E15" s="7">
        <f>+SUM(E10:E14)</f>
        <v>3.0000000000000004</v>
      </c>
      <c r="F15" s="7">
        <f>+SUM(F10:F14)</f>
        <v>2</v>
      </c>
      <c r="G15" s="7">
        <f>+SUM(G10:G14)</f>
        <v>0</v>
      </c>
    </row>
    <row r="16" spans="1:7" x14ac:dyDescent="0.25">
      <c r="A16" s="3"/>
      <c r="B16" s="4"/>
      <c r="C16" s="4"/>
      <c r="D16" s="4"/>
      <c r="E16" s="4"/>
      <c r="F16" s="4"/>
      <c r="G16" s="4"/>
    </row>
    <row r="17" spans="1:7" x14ac:dyDescent="0.25">
      <c r="A17" s="3"/>
      <c r="B17" s="4"/>
      <c r="C17" s="4" t="s">
        <v>48</v>
      </c>
      <c r="D17" s="5">
        <v>5</v>
      </c>
      <c r="E17" s="5" t="s">
        <v>33</v>
      </c>
      <c r="F17" s="5" t="s">
        <v>34</v>
      </c>
      <c r="G17" s="5">
        <v>0</v>
      </c>
    </row>
    <row r="18" spans="1:7" x14ac:dyDescent="0.25">
      <c r="A18" s="136" t="s">
        <v>43</v>
      </c>
      <c r="B18" s="6" t="s">
        <v>36</v>
      </c>
      <c r="C18" s="6">
        <v>0.3</v>
      </c>
      <c r="D18" s="7">
        <f>+$D$1*C18</f>
        <v>1.5</v>
      </c>
      <c r="E18" s="7">
        <f>+$E$1*C18</f>
        <v>0.89999999999999991</v>
      </c>
      <c r="F18" s="7">
        <f>+$F$1*C18</f>
        <v>0.6</v>
      </c>
      <c r="G18" s="7">
        <v>0</v>
      </c>
    </row>
    <row r="19" spans="1:7" x14ac:dyDescent="0.25">
      <c r="A19" s="136"/>
      <c r="B19" s="6" t="s">
        <v>37</v>
      </c>
      <c r="C19" s="6">
        <v>0.3</v>
      </c>
      <c r="D19" s="7">
        <f t="shared" ref="D19:D21" si="6">+$D$1*C19</f>
        <v>1.5</v>
      </c>
      <c r="E19" s="7">
        <f t="shared" ref="E19:E21" si="7">+$E$1*C19</f>
        <v>0.89999999999999991</v>
      </c>
      <c r="F19" s="7">
        <f t="shared" ref="F19:F21" si="8">+$F$1*C19</f>
        <v>0.6</v>
      </c>
      <c r="G19" s="7">
        <v>0</v>
      </c>
    </row>
    <row r="20" spans="1:7" x14ac:dyDescent="0.25">
      <c r="A20" s="136"/>
      <c r="B20" s="6" t="s">
        <v>38</v>
      </c>
      <c r="C20" s="6">
        <v>0.2</v>
      </c>
      <c r="D20" s="7">
        <f t="shared" si="6"/>
        <v>1</v>
      </c>
      <c r="E20" s="7">
        <f t="shared" si="7"/>
        <v>0.60000000000000009</v>
      </c>
      <c r="F20" s="7">
        <f t="shared" si="8"/>
        <v>0.4</v>
      </c>
      <c r="G20" s="7">
        <v>0</v>
      </c>
    </row>
    <row r="21" spans="1:7" x14ac:dyDescent="0.25">
      <c r="A21" s="136"/>
      <c r="B21" s="6" t="s">
        <v>39</v>
      </c>
      <c r="C21" s="6">
        <v>0.2</v>
      </c>
      <c r="D21" s="7">
        <f t="shared" si="6"/>
        <v>1</v>
      </c>
      <c r="E21" s="7">
        <f t="shared" si="7"/>
        <v>0.60000000000000009</v>
      </c>
      <c r="F21" s="7">
        <f t="shared" si="8"/>
        <v>0.4</v>
      </c>
      <c r="G21" s="7">
        <v>0</v>
      </c>
    </row>
    <row r="22" spans="1:7" x14ac:dyDescent="0.25">
      <c r="A22" s="3"/>
      <c r="B22" s="6" t="s">
        <v>41</v>
      </c>
      <c r="C22" s="6">
        <f>SUM(C18:C21)</f>
        <v>1</v>
      </c>
      <c r="D22" s="7">
        <f>+SUM(D18:D21)</f>
        <v>5</v>
      </c>
      <c r="E22" s="7">
        <f>+SUM(E18:E21)</f>
        <v>3</v>
      </c>
      <c r="F22" s="7">
        <f>+SUM(F18:F21)</f>
        <v>2</v>
      </c>
      <c r="G22" s="7">
        <v>0</v>
      </c>
    </row>
    <row r="23" spans="1:7" x14ac:dyDescent="0.25">
      <c r="A23" s="3"/>
      <c r="B23" s="4"/>
      <c r="C23" s="4"/>
      <c r="D23" s="4"/>
      <c r="E23" s="4"/>
      <c r="F23" s="4"/>
      <c r="G23" s="4"/>
    </row>
    <row r="24" spans="1:7" x14ac:dyDescent="0.25">
      <c r="A24" s="3"/>
      <c r="B24" s="4"/>
      <c r="C24" s="4" t="s">
        <v>48</v>
      </c>
      <c r="D24" s="5">
        <v>5</v>
      </c>
      <c r="E24" s="5" t="s">
        <v>33</v>
      </c>
      <c r="F24" s="5" t="s">
        <v>34</v>
      </c>
      <c r="G24" s="5">
        <v>0</v>
      </c>
    </row>
    <row r="25" spans="1:7" x14ac:dyDescent="0.25">
      <c r="A25" s="136" t="s">
        <v>44</v>
      </c>
      <c r="B25" s="8" t="s">
        <v>36</v>
      </c>
      <c r="C25" s="8">
        <v>1</v>
      </c>
      <c r="D25" s="7">
        <f>+$D$1*C25</f>
        <v>5</v>
      </c>
      <c r="E25" s="7">
        <f>+$E$1*C25</f>
        <v>3</v>
      </c>
      <c r="F25" s="7">
        <f>+$F$1*C25</f>
        <v>2</v>
      </c>
      <c r="G25" s="7">
        <v>0</v>
      </c>
    </row>
    <row r="26" spans="1:7" x14ac:dyDescent="0.25">
      <c r="A26" s="136"/>
      <c r="B26" s="7" t="s">
        <v>41</v>
      </c>
      <c r="C26" s="7">
        <f>SUM(C25)</f>
        <v>1</v>
      </c>
      <c r="D26" s="7">
        <f>+SUM(D25:D25)</f>
        <v>5</v>
      </c>
      <c r="E26" s="7">
        <f>+SUM(E25:E25)</f>
        <v>3</v>
      </c>
      <c r="F26" s="7">
        <f>+SUM(F25:F25)</f>
        <v>2</v>
      </c>
      <c r="G26" s="7">
        <f>+SUM(G25:G25)</f>
        <v>0</v>
      </c>
    </row>
    <row r="27" spans="1:7" x14ac:dyDescent="0.25">
      <c r="A27" s="3"/>
      <c r="B27" s="4"/>
      <c r="C27" s="4"/>
      <c r="D27" s="4"/>
      <c r="E27" s="4"/>
      <c r="F27" s="4"/>
      <c r="G27" s="4"/>
    </row>
    <row r="28" spans="1:7" x14ac:dyDescent="0.25">
      <c r="A28" s="3"/>
      <c r="B28" s="4"/>
      <c r="C28" s="4" t="s">
        <v>48</v>
      </c>
      <c r="D28" s="5">
        <v>5</v>
      </c>
      <c r="E28" s="5" t="s">
        <v>33</v>
      </c>
      <c r="F28" s="5" t="s">
        <v>34</v>
      </c>
      <c r="G28" s="5">
        <v>0</v>
      </c>
    </row>
    <row r="29" spans="1:7" x14ac:dyDescent="0.25">
      <c r="A29" s="136" t="s">
        <v>45</v>
      </c>
      <c r="B29" s="6" t="s">
        <v>36</v>
      </c>
      <c r="C29" s="6">
        <v>0.5</v>
      </c>
      <c r="D29" s="7">
        <f>+$D$1*C29</f>
        <v>2.5</v>
      </c>
      <c r="E29" s="7">
        <f>+$E$1*C29</f>
        <v>1.5</v>
      </c>
      <c r="F29" s="7">
        <f>+$F$1*C29</f>
        <v>1</v>
      </c>
      <c r="G29" s="7">
        <v>0</v>
      </c>
    </row>
    <row r="30" spans="1:7" x14ac:dyDescent="0.25">
      <c r="A30" s="136"/>
      <c r="B30" s="6" t="s">
        <v>37</v>
      </c>
      <c r="C30" s="6">
        <v>0.25</v>
      </c>
      <c r="D30" s="7">
        <f t="shared" ref="D30:D31" si="9">+$D$1*C30</f>
        <v>1.25</v>
      </c>
      <c r="E30" s="7">
        <f t="shared" ref="E30:E31" si="10">+$E$1*C30</f>
        <v>0.75</v>
      </c>
      <c r="F30" s="7">
        <f t="shared" ref="F30:F31" si="11">+$F$1*C30</f>
        <v>0.5</v>
      </c>
      <c r="G30" s="7">
        <v>0</v>
      </c>
    </row>
    <row r="31" spans="1:7" x14ac:dyDescent="0.25">
      <c r="A31" s="136"/>
      <c r="B31" s="6" t="s">
        <v>38</v>
      </c>
      <c r="C31" s="6">
        <v>0.25</v>
      </c>
      <c r="D31" s="7">
        <f t="shared" si="9"/>
        <v>1.25</v>
      </c>
      <c r="E31" s="7">
        <f t="shared" si="10"/>
        <v>0.75</v>
      </c>
      <c r="F31" s="7">
        <f t="shared" si="11"/>
        <v>0.5</v>
      </c>
      <c r="G31" s="7">
        <v>0</v>
      </c>
    </row>
    <row r="32" spans="1:7" x14ac:dyDescent="0.25">
      <c r="A32" s="3"/>
      <c r="B32" s="7" t="s">
        <v>41</v>
      </c>
      <c r="C32" s="7">
        <f>SUM(C29:C31)</f>
        <v>1</v>
      </c>
      <c r="D32" s="7">
        <f>+SUM(D29:D31)</f>
        <v>5</v>
      </c>
      <c r="E32" s="7">
        <f>+SUM(E29:E31)</f>
        <v>3</v>
      </c>
      <c r="F32" s="7">
        <f>+SUM(F29:F31)</f>
        <v>2</v>
      </c>
      <c r="G32" s="7">
        <f>+SUM(G29:G31)</f>
        <v>0</v>
      </c>
    </row>
    <row r="33" spans="1:7" x14ac:dyDescent="0.25">
      <c r="A33" s="3"/>
      <c r="B33" s="4"/>
      <c r="C33" s="4"/>
      <c r="D33" s="4"/>
      <c r="E33" s="4"/>
      <c r="F33" s="4"/>
      <c r="G33" s="4"/>
    </row>
    <row r="34" spans="1:7" x14ac:dyDescent="0.25">
      <c r="A34" s="3"/>
      <c r="B34" s="4"/>
      <c r="C34" s="4" t="s">
        <v>48</v>
      </c>
      <c r="D34" s="5">
        <v>5</v>
      </c>
      <c r="E34" s="5" t="s">
        <v>33</v>
      </c>
      <c r="F34" s="5" t="s">
        <v>34</v>
      </c>
      <c r="G34" s="5">
        <v>0</v>
      </c>
    </row>
    <row r="35" spans="1:7" x14ac:dyDescent="0.25">
      <c r="A35" s="136" t="s">
        <v>46</v>
      </c>
      <c r="B35" s="6" t="s">
        <v>36</v>
      </c>
      <c r="C35" s="12">
        <f>0.5/3</f>
        <v>0.16666666666666666</v>
      </c>
      <c r="D35" s="14">
        <f>+$D$1*C35</f>
        <v>0.83333333333333326</v>
      </c>
      <c r="E35" s="14">
        <f>+$E$1*C35</f>
        <v>0.5</v>
      </c>
      <c r="F35" s="14">
        <f>+$F$1*C35</f>
        <v>0.33333333333333331</v>
      </c>
      <c r="G35" s="7">
        <v>0</v>
      </c>
    </row>
    <row r="36" spans="1:7" x14ac:dyDescent="0.25">
      <c r="A36" s="136"/>
      <c r="B36" s="6" t="s">
        <v>37</v>
      </c>
      <c r="C36" s="12">
        <f t="shared" ref="C36:C37" si="12">0.5/3</f>
        <v>0.16666666666666666</v>
      </c>
      <c r="D36" s="14">
        <f t="shared" ref="D36:D39" si="13">+$D$1*C36</f>
        <v>0.83333333333333326</v>
      </c>
      <c r="E36" s="14">
        <f t="shared" ref="E36:E39" si="14">+$E$1*C36</f>
        <v>0.5</v>
      </c>
      <c r="F36" s="14">
        <f t="shared" ref="F36:F39" si="15">+$F$1*C36</f>
        <v>0.33333333333333331</v>
      </c>
      <c r="G36" s="7">
        <v>0</v>
      </c>
    </row>
    <row r="37" spans="1:7" x14ac:dyDescent="0.25">
      <c r="A37" s="136"/>
      <c r="B37" s="6" t="s">
        <v>38</v>
      </c>
      <c r="C37" s="12">
        <f t="shared" si="12"/>
        <v>0.16666666666666666</v>
      </c>
      <c r="D37" s="14">
        <f t="shared" si="13"/>
        <v>0.83333333333333326</v>
      </c>
      <c r="E37" s="14">
        <f t="shared" si="14"/>
        <v>0.5</v>
      </c>
      <c r="F37" s="14">
        <f t="shared" si="15"/>
        <v>0.33333333333333331</v>
      </c>
      <c r="G37" s="7">
        <v>0</v>
      </c>
    </row>
    <row r="38" spans="1:7" x14ac:dyDescent="0.25">
      <c r="A38" s="136"/>
      <c r="B38" s="6" t="s">
        <v>39</v>
      </c>
      <c r="C38" s="6">
        <v>0.25</v>
      </c>
      <c r="D38" s="14">
        <f t="shared" si="13"/>
        <v>1.25</v>
      </c>
      <c r="E38" s="14">
        <f t="shared" si="14"/>
        <v>0.75</v>
      </c>
      <c r="F38" s="14">
        <f t="shared" si="15"/>
        <v>0.5</v>
      </c>
      <c r="G38" s="7">
        <v>0</v>
      </c>
    </row>
    <row r="39" spans="1:7" x14ac:dyDescent="0.25">
      <c r="A39" s="136"/>
      <c r="B39" s="6" t="s">
        <v>40</v>
      </c>
      <c r="C39" s="6">
        <v>0.25</v>
      </c>
      <c r="D39" s="14">
        <f t="shared" si="13"/>
        <v>1.25</v>
      </c>
      <c r="E39" s="14">
        <f t="shared" si="14"/>
        <v>0.75</v>
      </c>
      <c r="F39" s="14">
        <f t="shared" si="15"/>
        <v>0.5</v>
      </c>
      <c r="G39" s="7">
        <v>0</v>
      </c>
    </row>
    <row r="40" spans="1:7" x14ac:dyDescent="0.25">
      <c r="A40" s="3"/>
      <c r="B40" s="7" t="s">
        <v>41</v>
      </c>
      <c r="C40" s="7">
        <f>SUM(C35:C39)</f>
        <v>1</v>
      </c>
      <c r="D40" s="7">
        <f>+SUM(D35:D39)</f>
        <v>5</v>
      </c>
      <c r="E40" s="7">
        <f>+SUM(E35:E39)</f>
        <v>3</v>
      </c>
      <c r="F40" s="7">
        <f>+SUM(F35:F39)</f>
        <v>2</v>
      </c>
      <c r="G40" s="7">
        <f>+SUM(G35:G39)</f>
        <v>0</v>
      </c>
    </row>
    <row r="41" spans="1:7" x14ac:dyDescent="0.25">
      <c r="A41" s="3"/>
      <c r="B41" s="4"/>
      <c r="C41" s="4"/>
      <c r="D41" s="4"/>
      <c r="E41" s="4"/>
      <c r="F41" s="4"/>
      <c r="G41" s="4"/>
    </row>
    <row r="42" spans="1:7" x14ac:dyDescent="0.25">
      <c r="A42" s="3"/>
      <c r="B42" s="4"/>
      <c r="C42" s="4" t="s">
        <v>48</v>
      </c>
      <c r="D42" s="5">
        <v>5</v>
      </c>
      <c r="E42" s="5" t="s">
        <v>33</v>
      </c>
      <c r="F42" s="5" t="s">
        <v>34</v>
      </c>
      <c r="G42" s="5">
        <v>0</v>
      </c>
    </row>
    <row r="43" spans="1:7" x14ac:dyDescent="0.25">
      <c r="A43" s="136" t="s">
        <v>47</v>
      </c>
      <c r="B43" s="6" t="s">
        <v>36</v>
      </c>
      <c r="C43" s="6">
        <v>0.3</v>
      </c>
      <c r="D43" s="7">
        <f>+$D$1*C43</f>
        <v>1.5</v>
      </c>
      <c r="E43" s="7">
        <f>+$E$1*C43</f>
        <v>0.89999999999999991</v>
      </c>
      <c r="F43" s="7">
        <f>+$F$1*C43</f>
        <v>0.6</v>
      </c>
      <c r="G43" s="7">
        <v>0</v>
      </c>
    </row>
    <row r="44" spans="1:7" x14ac:dyDescent="0.25">
      <c r="A44" s="136"/>
      <c r="B44" s="6" t="s">
        <v>37</v>
      </c>
      <c r="C44" s="6">
        <v>0.2</v>
      </c>
      <c r="D44" s="7">
        <f t="shared" ref="D44:D47" si="16">+$D$1*C44</f>
        <v>1</v>
      </c>
      <c r="E44" s="7">
        <f t="shared" ref="E44:E47" si="17">+$E$1*C44</f>
        <v>0.60000000000000009</v>
      </c>
      <c r="F44" s="7">
        <f t="shared" ref="F44:F47" si="18">+$F$1*C44</f>
        <v>0.4</v>
      </c>
      <c r="G44" s="7">
        <v>0</v>
      </c>
    </row>
    <row r="45" spans="1:7" x14ac:dyDescent="0.25">
      <c r="A45" s="136"/>
      <c r="B45" s="6" t="s">
        <v>38</v>
      </c>
      <c r="C45" s="6">
        <v>0.15</v>
      </c>
      <c r="D45" s="7">
        <f t="shared" si="16"/>
        <v>0.75</v>
      </c>
      <c r="E45" s="7">
        <f t="shared" si="17"/>
        <v>0.44999999999999996</v>
      </c>
      <c r="F45" s="7">
        <f t="shared" si="18"/>
        <v>0.3</v>
      </c>
      <c r="G45" s="7">
        <v>0</v>
      </c>
    </row>
    <row r="46" spans="1:7" x14ac:dyDescent="0.25">
      <c r="A46" s="136"/>
      <c r="B46" s="6" t="s">
        <v>39</v>
      </c>
      <c r="C46" s="6">
        <v>0.25</v>
      </c>
      <c r="D46" s="7">
        <f t="shared" si="16"/>
        <v>1.25</v>
      </c>
      <c r="E46" s="7">
        <f t="shared" si="17"/>
        <v>0.75</v>
      </c>
      <c r="F46" s="7">
        <f t="shared" si="18"/>
        <v>0.5</v>
      </c>
      <c r="G46" s="7">
        <v>0</v>
      </c>
    </row>
    <row r="47" spans="1:7" x14ac:dyDescent="0.25">
      <c r="A47" s="136"/>
      <c r="B47" s="6" t="s">
        <v>40</v>
      </c>
      <c r="C47" s="6">
        <v>0.1</v>
      </c>
      <c r="D47" s="7">
        <f t="shared" si="16"/>
        <v>0.5</v>
      </c>
      <c r="E47" s="7">
        <f t="shared" si="17"/>
        <v>0.30000000000000004</v>
      </c>
      <c r="F47" s="7">
        <f t="shared" si="18"/>
        <v>0.2</v>
      </c>
      <c r="G47" s="7">
        <v>0</v>
      </c>
    </row>
    <row r="48" spans="1:7" x14ac:dyDescent="0.25">
      <c r="A48" s="3"/>
      <c r="B48" s="7" t="s">
        <v>41</v>
      </c>
      <c r="C48" s="7">
        <f>+SUM(C43:C47)</f>
        <v>1</v>
      </c>
      <c r="D48" s="7">
        <f>+SUM(D43:D47)</f>
        <v>5</v>
      </c>
      <c r="E48" s="7">
        <f>+SUM(E43:E47)</f>
        <v>3</v>
      </c>
      <c r="F48" s="7">
        <f>+SUM(F43:F47)</f>
        <v>2</v>
      </c>
      <c r="G48" s="7">
        <f>+SUM(G43:G47)</f>
        <v>0</v>
      </c>
    </row>
  </sheetData>
  <mergeCells count="7">
    <mergeCell ref="A43:A47"/>
    <mergeCell ref="A4:A6"/>
    <mergeCell ref="A10:A14"/>
    <mergeCell ref="A18:A21"/>
    <mergeCell ref="A25:A26"/>
    <mergeCell ref="A29:A31"/>
    <mergeCell ref="A35:A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Dirección</vt:lpstr>
      <vt:lpstr>Hoja1</vt:lpstr>
      <vt:lpstr>Dirección!Área_de_impresión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2016-01-08T22:08:32Z</cp:lastPrinted>
  <dcterms:created xsi:type="dcterms:W3CDTF">2015-06-09T13:52:33Z</dcterms:created>
  <dcterms:modified xsi:type="dcterms:W3CDTF">2016-09-20T21:20:31Z</dcterms:modified>
</cp:coreProperties>
</file>